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450" windowWidth="18840" windowHeight="10410"/>
  </bookViews>
  <sheets>
    <sheet name="Rekapitulace stavby" sheetId="1" r:id="rId1"/>
    <sheet name="SO 102 - Komunikace Druha..." sheetId="2" r:id="rId2"/>
    <sheet name="SO 102-A - Snížení terénu..." sheetId="3" r:id="rId3"/>
    <sheet name="SO 103 - Dopravní značení" sheetId="4" r:id="rId4"/>
    <sheet name="SO 201 - Odvodnění komuni..." sheetId="5" r:id="rId5"/>
    <sheet name="SO 301 - Přeložka kabelu VN" sheetId="6" r:id="rId6"/>
    <sheet name="SO 501 - Ochrany kabelů NN" sheetId="7" r:id="rId7"/>
    <sheet name="SO 502 - Ochrany kabelů VN" sheetId="8" r:id="rId8"/>
    <sheet name="SO 503 - Ochrany kabelů VO" sheetId="9" r:id="rId9"/>
    <sheet name="SO 504 - Ochrany kabelů MTS" sheetId="10" r:id="rId10"/>
    <sheet name="SO 601 - Vegetační a teré..." sheetId="11" r:id="rId11"/>
    <sheet name="VON - Vedlejší a ostatní ..." sheetId="12" r:id="rId12"/>
    <sheet name="Pokyny pro vyplnění" sheetId="13" r:id="rId13"/>
  </sheets>
  <definedNames>
    <definedName name="_xlnm._FilterDatabase" localSheetId="1" hidden="1">'SO 102 - Komunikace Druha...'!$C$87:$K$370</definedName>
    <definedName name="_xlnm._FilterDatabase" localSheetId="2" hidden="1">'SO 102-A - Snížení terénu...'!$C$82:$K$211</definedName>
    <definedName name="_xlnm._FilterDatabase" localSheetId="3" hidden="1">'SO 103 - Dopravní značení'!$C$78:$K$127</definedName>
    <definedName name="_xlnm._FilterDatabase" localSheetId="4" hidden="1">'SO 201 - Odvodnění komuni...'!$C$84:$K$516</definedName>
    <definedName name="_xlnm._FilterDatabase" localSheetId="5" hidden="1">'SO 301 - Přeložka kabelu VN'!$C$79:$K$124</definedName>
    <definedName name="_xlnm._FilterDatabase" localSheetId="6" hidden="1">'SO 501 - Ochrany kabelů NN'!$C$79:$K$97</definedName>
    <definedName name="_xlnm._FilterDatabase" localSheetId="7" hidden="1">'SO 502 - Ochrany kabelů VN'!$C$79:$K$95</definedName>
    <definedName name="_xlnm._FilterDatabase" localSheetId="8" hidden="1">'SO 503 - Ochrany kabelů VO'!$C$79:$K$97</definedName>
    <definedName name="_xlnm._FilterDatabase" localSheetId="9" hidden="1">'SO 504 - Ochrany kabelů MTS'!$C$79:$K$97</definedName>
    <definedName name="_xlnm._FilterDatabase" localSheetId="10" hidden="1">'SO 601 - Vegetační a teré...'!$C$78:$K$142</definedName>
    <definedName name="_xlnm._FilterDatabase" localSheetId="11" hidden="1">'VON - Vedlejší a ostatní ...'!$C$80:$K$95</definedName>
    <definedName name="_xlnm.Print_Titles" localSheetId="0">'Rekapitulace stavby'!$49:$49</definedName>
    <definedName name="_xlnm.Print_Titles" localSheetId="1">'SO 102 - Komunikace Druha...'!$87:$87</definedName>
    <definedName name="_xlnm.Print_Titles" localSheetId="2">'SO 102-A - Snížení terénu...'!$82:$82</definedName>
    <definedName name="_xlnm.Print_Titles" localSheetId="3">'SO 103 - Dopravní značení'!$78:$78</definedName>
    <definedName name="_xlnm.Print_Titles" localSheetId="4">'SO 201 - Odvodnění komuni...'!$84:$84</definedName>
    <definedName name="_xlnm.Print_Titles" localSheetId="5">'SO 301 - Přeložka kabelu VN'!$79:$79</definedName>
    <definedName name="_xlnm.Print_Titles" localSheetId="6">'SO 501 - Ochrany kabelů NN'!$79:$79</definedName>
    <definedName name="_xlnm.Print_Titles" localSheetId="7">'SO 502 - Ochrany kabelů VN'!$79:$79</definedName>
    <definedName name="_xlnm.Print_Titles" localSheetId="8">'SO 503 - Ochrany kabelů VO'!$79:$79</definedName>
    <definedName name="_xlnm.Print_Titles" localSheetId="9">'SO 504 - Ochrany kabelů MTS'!$79:$79</definedName>
    <definedName name="_xlnm.Print_Titles" localSheetId="10">'SO 601 - Vegetační a teré...'!$78:$78</definedName>
    <definedName name="_xlnm.Print_Titles" localSheetId="11">'VON - Vedlejší a ostatní ...'!$80:$80</definedName>
    <definedName name="_xlnm.Print_Area" localSheetId="1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stavby'!$C$39:$AQ$63</definedName>
    <definedName name="_xlnm.Print_Area" localSheetId="1">'SO 102 - Komunikace Druha...'!$C$4:$J$36,'SO 102 - Komunikace Druha...'!$C$42:$J$69,'SO 102 - Komunikace Druha...'!$C$75:$K$370</definedName>
    <definedName name="_xlnm.Print_Area" localSheetId="2">'SO 102-A - Snížení terénu...'!$C$4:$J$36,'SO 102-A - Snížení terénu...'!$C$42:$J$64,'SO 102-A - Snížení terénu...'!$C$70:$K$211</definedName>
    <definedName name="_xlnm.Print_Area" localSheetId="3">'SO 103 - Dopravní značení'!$C$4:$J$36,'SO 103 - Dopravní značení'!$C$42:$J$60,'SO 103 - Dopravní značení'!$C$66:$K$127</definedName>
    <definedName name="_xlnm.Print_Area" localSheetId="4">'SO 201 - Odvodnění komuni...'!$C$4:$J$36,'SO 201 - Odvodnění komuni...'!$C$42:$J$66,'SO 201 - Odvodnění komuni...'!$C$72:$K$516</definedName>
    <definedName name="_xlnm.Print_Area" localSheetId="5">'SO 301 - Přeložka kabelu VN'!$C$4:$J$36,'SO 301 - Přeložka kabelu VN'!$C$42:$J$61,'SO 301 - Přeložka kabelu VN'!$C$67:$K$124</definedName>
    <definedName name="_xlnm.Print_Area" localSheetId="6">'SO 501 - Ochrany kabelů NN'!$C$4:$J$36,'SO 501 - Ochrany kabelů NN'!$C$42:$J$61,'SO 501 - Ochrany kabelů NN'!$C$67:$K$97</definedName>
    <definedName name="_xlnm.Print_Area" localSheetId="7">'SO 502 - Ochrany kabelů VN'!$C$4:$J$36,'SO 502 - Ochrany kabelů VN'!$C$42:$J$61,'SO 502 - Ochrany kabelů VN'!$C$67:$K$95</definedName>
    <definedName name="_xlnm.Print_Area" localSheetId="8">'SO 503 - Ochrany kabelů VO'!$C$4:$J$36,'SO 503 - Ochrany kabelů VO'!$C$42:$J$61,'SO 503 - Ochrany kabelů VO'!$C$67:$K$97</definedName>
    <definedName name="_xlnm.Print_Area" localSheetId="9">'SO 504 - Ochrany kabelů MTS'!$C$4:$J$36,'SO 504 - Ochrany kabelů MTS'!$C$42:$J$61,'SO 504 - Ochrany kabelů MTS'!$C$67:$K$97</definedName>
    <definedName name="_xlnm.Print_Area" localSheetId="10">'SO 601 - Vegetační a teré...'!$C$4:$J$36,'SO 601 - Vegetační a teré...'!$C$42:$J$60,'SO 601 - Vegetační a teré...'!$C$66:$K$142</definedName>
    <definedName name="_xlnm.Print_Area" localSheetId="11">'VON - Vedlejší a ostatní ...'!$C$4:$J$36,'VON - Vedlejší a ostatní ...'!$C$42:$J$62,'VON - Vedlejší a ostatní ...'!$C$68:$K$95</definedName>
  </definedNames>
  <calcPr calcId="114210" fullCalcOnLoad="1"/>
</workbook>
</file>

<file path=xl/calcChain.xml><?xml version="1.0" encoding="utf-8"?>
<calcChain xmlns="http://schemas.openxmlformats.org/spreadsheetml/2006/main">
  <c r="AY62" i="1"/>
  <c r="AX62"/>
  <c r="BI95" i="12"/>
  <c r="BH95"/>
  <c r="BG95"/>
  <c r="BF95"/>
  <c r="T95"/>
  <c r="T94"/>
  <c r="R95"/>
  <c r="R94"/>
  <c r="P95"/>
  <c r="P94"/>
  <c r="BK95"/>
  <c r="BK94"/>
  <c r="J94"/>
  <c r="J61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60"/>
  <c r="J91"/>
  <c r="BE91"/>
  <c r="BI89"/>
  <c r="BH89"/>
  <c r="BG89"/>
  <c r="BF89"/>
  <c r="BE89"/>
  <c r="T89"/>
  <c r="R89"/>
  <c r="P89"/>
  <c r="BK89"/>
  <c r="J89"/>
  <c r="BI88"/>
  <c r="BH88"/>
  <c r="BG88"/>
  <c r="BF88"/>
  <c r="BE88"/>
  <c r="T88"/>
  <c r="T87"/>
  <c r="R88"/>
  <c r="R87"/>
  <c r="P88"/>
  <c r="P87"/>
  <c r="BK88"/>
  <c r="BK87"/>
  <c r="J87"/>
  <c r="J59"/>
  <c r="J88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r="BD62" i="1"/>
  <c r="BH84" i="12"/>
  <c r="F33"/>
  <c r="BC62" i="1"/>
  <c r="BG84" i="12"/>
  <c r="F32"/>
  <c r="BB62" i="1"/>
  <c r="BF84" i="12"/>
  <c r="F31"/>
  <c r="BA62" i="1"/>
  <c r="BE84" i="12"/>
  <c r="F30"/>
  <c r="AZ62" i="1"/>
  <c r="T84" i="12"/>
  <c r="T83"/>
  <c r="T82"/>
  <c r="T81"/>
  <c r="R84"/>
  <c r="R83"/>
  <c r="R82"/>
  <c r="R81"/>
  <c r="P84"/>
  <c r="P83"/>
  <c r="P82"/>
  <c r="P81"/>
  <c r="AU62" i="1"/>
  <c r="BK84" i="12"/>
  <c r="BK83"/>
  <c r="J84"/>
  <c r="F77"/>
  <c r="F75"/>
  <c r="E73"/>
  <c r="F51"/>
  <c r="F49"/>
  <c r="E47"/>
  <c r="J21"/>
  <c r="E21"/>
  <c r="J51"/>
  <c r="J20"/>
  <c r="J18"/>
  <c r="E18"/>
  <c r="F78"/>
  <c r="J17"/>
  <c r="J12"/>
  <c r="J49"/>
  <c r="E7"/>
  <c r="E71"/>
  <c r="AY61" i="1"/>
  <c r="AX61"/>
  <c r="BI140" i="11"/>
  <c r="BH140"/>
  <c r="BG140"/>
  <c r="BF140"/>
  <c r="BE140"/>
  <c r="T140"/>
  <c r="T139"/>
  <c r="R140"/>
  <c r="R139"/>
  <c r="P140"/>
  <c r="P139"/>
  <c r="BK140"/>
  <c r="BK139"/>
  <c r="J139"/>
  <c r="J59"/>
  <c r="J140"/>
  <c r="BI137"/>
  <c r="BH137"/>
  <c r="BG137"/>
  <c r="BF137"/>
  <c r="T137"/>
  <c r="R137"/>
  <c r="P137"/>
  <c r="BK137"/>
  <c r="J137"/>
  <c r="BE137"/>
  <c r="BI135"/>
  <c r="BH135"/>
  <c r="BG135"/>
  <c r="BF135"/>
  <c r="BE135"/>
  <c r="T135"/>
  <c r="R135"/>
  <c r="P135"/>
  <c r="BK135"/>
  <c r="J135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1"/>
  <c r="BH131"/>
  <c r="BG131"/>
  <c r="BF131"/>
  <c r="BE131"/>
  <c r="T131"/>
  <c r="R131"/>
  <c r="P131"/>
  <c r="BK131"/>
  <c r="J131"/>
  <c r="BI130"/>
  <c r="BH130"/>
  <c r="BG130"/>
  <c r="BF130"/>
  <c r="BE130"/>
  <c r="T130"/>
  <c r="R130"/>
  <c r="P130"/>
  <c r="BK130"/>
  <c r="J130"/>
  <c r="BI128"/>
  <c r="BH128"/>
  <c r="BG128"/>
  <c r="BF128"/>
  <c r="BE128"/>
  <c r="T128"/>
  <c r="R128"/>
  <c r="P128"/>
  <c r="BK128"/>
  <c r="J128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2"/>
  <c r="BH122"/>
  <c r="BG122"/>
  <c r="BF122"/>
  <c r="BE122"/>
  <c r="T122"/>
  <c r="R122"/>
  <c r="P122"/>
  <c r="BK122"/>
  <c r="J122"/>
  <c r="BI120"/>
  <c r="BH120"/>
  <c r="BG120"/>
  <c r="BF120"/>
  <c r="BE120"/>
  <c r="T120"/>
  <c r="R120"/>
  <c r="P120"/>
  <c r="BK120"/>
  <c r="J120"/>
  <c r="BI117"/>
  <c r="BH117"/>
  <c r="BG117"/>
  <c r="BF117"/>
  <c r="BE117"/>
  <c r="T117"/>
  <c r="R117"/>
  <c r="P117"/>
  <c r="BK117"/>
  <c r="J117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BI93"/>
  <c r="BH93"/>
  <c r="BG93"/>
  <c r="BF93"/>
  <c r="BE93"/>
  <c r="T93"/>
  <c r="R93"/>
  <c r="P93"/>
  <c r="BK93"/>
  <c r="J93"/>
  <c r="BI86"/>
  <c r="BH86"/>
  <c r="BG86"/>
  <c r="BF86"/>
  <c r="BE86"/>
  <c r="T86"/>
  <c r="R86"/>
  <c r="P86"/>
  <c r="BK86"/>
  <c r="J86"/>
  <c r="BI85"/>
  <c r="BH85"/>
  <c r="BG85"/>
  <c r="BF85"/>
  <c r="BE85"/>
  <c r="T85"/>
  <c r="R85"/>
  <c r="P85"/>
  <c r="BK85"/>
  <c r="J85"/>
  <c r="BI84"/>
  <c r="BH84"/>
  <c r="BG84"/>
  <c r="BF84"/>
  <c r="BE84"/>
  <c r="T84"/>
  <c r="R84"/>
  <c r="P84"/>
  <c r="BK84"/>
  <c r="J84"/>
  <c r="BI83"/>
  <c r="BH83"/>
  <c r="BG83"/>
  <c r="BF83"/>
  <c r="BE83"/>
  <c r="T83"/>
  <c r="R83"/>
  <c r="P83"/>
  <c r="BK83"/>
  <c r="J83"/>
  <c r="BI82"/>
  <c r="F34"/>
  <c r="BD61" i="1"/>
  <c r="BH82" i="11"/>
  <c r="F33"/>
  <c r="BC61" i="1"/>
  <c r="BG82" i="11"/>
  <c r="F32"/>
  <c r="BB61" i="1"/>
  <c r="BF82" i="11"/>
  <c r="F31"/>
  <c r="BA61" i="1"/>
  <c r="BE82" i="11"/>
  <c r="F30"/>
  <c r="AZ61" i="1"/>
  <c r="T82" i="11"/>
  <c r="T81"/>
  <c r="T80"/>
  <c r="T79"/>
  <c r="R82"/>
  <c r="R81"/>
  <c r="R80"/>
  <c r="R79"/>
  <c r="P82"/>
  <c r="P81"/>
  <c r="P80"/>
  <c r="P79"/>
  <c r="AU61" i="1"/>
  <c r="BK82" i="11"/>
  <c r="BK81"/>
  <c r="J82"/>
  <c r="E18"/>
  <c r="F76"/>
  <c r="F75"/>
  <c r="F73"/>
  <c r="E71"/>
  <c r="F51"/>
  <c r="J12"/>
  <c r="J49"/>
  <c r="F49"/>
  <c r="E47"/>
  <c r="J21"/>
  <c r="E21"/>
  <c r="J51"/>
  <c r="J20"/>
  <c r="J18"/>
  <c r="F52"/>
  <c r="J17"/>
  <c r="J73"/>
  <c r="E7"/>
  <c r="E69"/>
  <c r="AY60" i="1"/>
  <c r="AX60"/>
  <c r="BI97" i="10"/>
  <c r="BH97"/>
  <c r="BG97"/>
  <c r="BF97"/>
  <c r="BE97"/>
  <c r="T97"/>
  <c r="T96"/>
  <c r="R97"/>
  <c r="R96"/>
  <c r="P97"/>
  <c r="P96"/>
  <c r="BK97"/>
  <c r="BK96"/>
  <c r="J96"/>
  <c r="J60"/>
  <c r="J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59"/>
  <c r="J89"/>
  <c r="BE89"/>
  <c r="BI84"/>
  <c r="BH84"/>
  <c r="BG84"/>
  <c r="BF84"/>
  <c r="BE84"/>
  <c r="T84"/>
  <c r="R84"/>
  <c r="P84"/>
  <c r="BK84"/>
  <c r="J84"/>
  <c r="BI83"/>
  <c r="F34"/>
  <c r="BD60" i="1"/>
  <c r="BH83" i="10"/>
  <c r="F33"/>
  <c r="BC60" i="1"/>
  <c r="BG83" i="10"/>
  <c r="F32"/>
  <c r="BB60" i="1"/>
  <c r="BF83" i="10"/>
  <c r="J31"/>
  <c r="AW60" i="1"/>
  <c r="BE83" i="10"/>
  <c r="J30"/>
  <c r="AV60" i="1"/>
  <c r="T83" i="10"/>
  <c r="T82"/>
  <c r="T81"/>
  <c r="T80"/>
  <c r="R83"/>
  <c r="R82"/>
  <c r="R81"/>
  <c r="R80"/>
  <c r="P83"/>
  <c r="P82"/>
  <c r="P81"/>
  <c r="P80"/>
  <c r="AU60" i="1"/>
  <c r="BK83" i="10"/>
  <c r="BK82"/>
  <c r="J83"/>
  <c r="E18"/>
  <c r="F77"/>
  <c r="F76"/>
  <c r="F74"/>
  <c r="E72"/>
  <c r="F51"/>
  <c r="J12"/>
  <c r="J49"/>
  <c r="F49"/>
  <c r="E47"/>
  <c r="J21"/>
  <c r="E21"/>
  <c r="J51"/>
  <c r="J20"/>
  <c r="J18"/>
  <c r="F52"/>
  <c r="J17"/>
  <c r="J74"/>
  <c r="E7"/>
  <c r="E70"/>
  <c r="AY59" i="1"/>
  <c r="AX59"/>
  <c r="BI97" i="9"/>
  <c r="BH97"/>
  <c r="BG97"/>
  <c r="BF97"/>
  <c r="BE97"/>
  <c r="T97"/>
  <c r="T96"/>
  <c r="R97"/>
  <c r="R96"/>
  <c r="P97"/>
  <c r="P96"/>
  <c r="BK97"/>
  <c r="BK96"/>
  <c r="J96"/>
  <c r="J60"/>
  <c r="J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59"/>
  <c r="J89"/>
  <c r="BE89"/>
  <c r="BI84"/>
  <c r="BH84"/>
  <c r="BG84"/>
  <c r="BF84"/>
  <c r="BE84"/>
  <c r="T84"/>
  <c r="R84"/>
  <c r="P84"/>
  <c r="BK84"/>
  <c r="J84"/>
  <c r="BI83"/>
  <c r="F34"/>
  <c r="BD59" i="1"/>
  <c r="BH83" i="9"/>
  <c r="F33"/>
  <c r="BC59" i="1"/>
  <c r="BG83" i="9"/>
  <c r="F32"/>
  <c r="BB59" i="1"/>
  <c r="BF83" i="9"/>
  <c r="J31"/>
  <c r="AW59" i="1"/>
  <c r="BE83" i="9"/>
  <c r="J30"/>
  <c r="AV59" i="1"/>
  <c r="T83" i="9"/>
  <c r="T82"/>
  <c r="T81"/>
  <c r="T80"/>
  <c r="R83"/>
  <c r="R82"/>
  <c r="R81"/>
  <c r="R80"/>
  <c r="P83"/>
  <c r="P82"/>
  <c r="P81"/>
  <c r="P80"/>
  <c r="AU59" i="1"/>
  <c r="BK83" i="9"/>
  <c r="BK82"/>
  <c r="J83"/>
  <c r="E18"/>
  <c r="F77"/>
  <c r="F76"/>
  <c r="F74"/>
  <c r="E72"/>
  <c r="F51"/>
  <c r="J12"/>
  <c r="J49"/>
  <c r="F49"/>
  <c r="E47"/>
  <c r="J21"/>
  <c r="E21"/>
  <c r="J51"/>
  <c r="J20"/>
  <c r="J18"/>
  <c r="F52"/>
  <c r="J17"/>
  <c r="J74"/>
  <c r="E7"/>
  <c r="E70"/>
  <c r="AY58" i="1"/>
  <c r="AX58"/>
  <c r="BI95" i="8"/>
  <c r="BH95"/>
  <c r="BG95"/>
  <c r="BF95"/>
  <c r="BE95"/>
  <c r="T95"/>
  <c r="T94"/>
  <c r="R95"/>
  <c r="R94"/>
  <c r="P95"/>
  <c r="P94"/>
  <c r="BK95"/>
  <c r="BK94"/>
  <c r="J94"/>
  <c r="J60"/>
  <c r="J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59"/>
  <c r="J89"/>
  <c r="BE89"/>
  <c r="BI84"/>
  <c r="BH84"/>
  <c r="BG84"/>
  <c r="BF84"/>
  <c r="BE84"/>
  <c r="T84"/>
  <c r="R84"/>
  <c r="P84"/>
  <c r="BK84"/>
  <c r="J84"/>
  <c r="BI83"/>
  <c r="F34"/>
  <c r="BD58" i="1"/>
  <c r="BH83" i="8"/>
  <c r="F33"/>
  <c r="BC58" i="1"/>
  <c r="BG83" i="8"/>
  <c r="F32"/>
  <c r="BB58" i="1"/>
  <c r="BF83" i="8"/>
  <c r="J31"/>
  <c r="AW58" i="1"/>
  <c r="BE83" i="8"/>
  <c r="J30"/>
  <c r="AV58" i="1"/>
  <c r="T83" i="8"/>
  <c r="T82"/>
  <c r="T81"/>
  <c r="T80"/>
  <c r="R83"/>
  <c r="R82"/>
  <c r="R81"/>
  <c r="R80"/>
  <c r="P83"/>
  <c r="P82"/>
  <c r="P81"/>
  <c r="P80"/>
  <c r="AU58" i="1"/>
  <c r="BK83" i="8"/>
  <c r="BK82"/>
  <c r="J83"/>
  <c r="E18"/>
  <c r="F77"/>
  <c r="F76"/>
  <c r="F74"/>
  <c r="E72"/>
  <c r="F51"/>
  <c r="J12"/>
  <c r="J49"/>
  <c r="F49"/>
  <c r="E47"/>
  <c r="J21"/>
  <c r="E21"/>
  <c r="J51"/>
  <c r="J20"/>
  <c r="J18"/>
  <c r="F52"/>
  <c r="J17"/>
  <c r="J74"/>
  <c r="E7"/>
  <c r="E70"/>
  <c r="AY57" i="1"/>
  <c r="AX57"/>
  <c r="BI97" i="7"/>
  <c r="BH97"/>
  <c r="BG97"/>
  <c r="BF97"/>
  <c r="BE97"/>
  <c r="T97"/>
  <c r="T96"/>
  <c r="R97"/>
  <c r="R96"/>
  <c r="P97"/>
  <c r="P96"/>
  <c r="BK97"/>
  <c r="BK96"/>
  <c r="J96"/>
  <c r="J60"/>
  <c r="J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BE90"/>
  <c r="T90"/>
  <c r="R90"/>
  <c r="P90"/>
  <c r="BK90"/>
  <c r="J90"/>
  <c r="BI89"/>
  <c r="BH89"/>
  <c r="BG89"/>
  <c r="BF89"/>
  <c r="BE89"/>
  <c r="T89"/>
  <c r="T88"/>
  <c r="R89"/>
  <c r="R88"/>
  <c r="P89"/>
  <c r="P88"/>
  <c r="BK89"/>
  <c r="BK88"/>
  <c r="J88"/>
  <c r="J59"/>
  <c r="J89"/>
  <c r="BI84"/>
  <c r="BH84"/>
  <c r="BG84"/>
  <c r="BF84"/>
  <c r="T84"/>
  <c r="R84"/>
  <c r="P84"/>
  <c r="BK84"/>
  <c r="J84"/>
  <c r="BE84"/>
  <c r="BI83"/>
  <c r="F34"/>
  <c r="BD57" i="1"/>
  <c r="BH83" i="7"/>
  <c r="F33"/>
  <c r="BC57" i="1"/>
  <c r="BG83" i="7"/>
  <c r="F32"/>
  <c r="BB57" i="1"/>
  <c r="BF83" i="7"/>
  <c r="J31"/>
  <c r="AW57" i="1"/>
  <c r="T83" i="7"/>
  <c r="T82"/>
  <c r="T81"/>
  <c r="T80"/>
  <c r="R83"/>
  <c r="R82"/>
  <c r="R81"/>
  <c r="R80"/>
  <c r="P83"/>
  <c r="P82"/>
  <c r="P81"/>
  <c r="P80"/>
  <c r="AU57" i="1"/>
  <c r="BK83" i="7"/>
  <c r="BK82"/>
  <c r="J83"/>
  <c r="BE83"/>
  <c r="F76"/>
  <c r="F74"/>
  <c r="E72"/>
  <c r="F51"/>
  <c r="F49"/>
  <c r="E47"/>
  <c r="J21"/>
  <c r="E21"/>
  <c r="J51"/>
  <c r="J20"/>
  <c r="J18"/>
  <c r="E18"/>
  <c r="F77"/>
  <c r="J17"/>
  <c r="J12"/>
  <c r="J49"/>
  <c r="E7"/>
  <c r="E70"/>
  <c r="AY56" i="1"/>
  <c r="AX56"/>
  <c r="BI124" i="6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T117"/>
  <c r="R118"/>
  <c r="R117"/>
  <c r="P118"/>
  <c r="P117"/>
  <c r="BK118"/>
  <c r="BK117"/>
  <c r="J117"/>
  <c r="J60"/>
  <c r="J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T92"/>
  <c r="R93"/>
  <c r="R92"/>
  <c r="P93"/>
  <c r="P92"/>
  <c r="BK93"/>
  <c r="BK92"/>
  <c r="J92"/>
  <c r="J59"/>
  <c r="J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4"/>
  <c r="BD56" i="1"/>
  <c r="BH83" i="6"/>
  <c r="F33"/>
  <c r="BC56" i="1"/>
  <c r="BG83" i="6"/>
  <c r="F32"/>
  <c r="BB56" i="1"/>
  <c r="BF83" i="6"/>
  <c r="J31"/>
  <c r="AW56" i="1"/>
  <c r="T83" i="6"/>
  <c r="T82"/>
  <c r="T81"/>
  <c r="T80"/>
  <c r="R83"/>
  <c r="R82"/>
  <c r="R81"/>
  <c r="R80"/>
  <c r="P83"/>
  <c r="P82"/>
  <c r="P81"/>
  <c r="P80"/>
  <c r="AU56" i="1"/>
  <c r="BK83" i="6"/>
  <c r="BK82"/>
  <c r="J83"/>
  <c r="BE83"/>
  <c r="E21"/>
  <c r="J76"/>
  <c r="F76"/>
  <c r="F74"/>
  <c r="E72"/>
  <c r="F51"/>
  <c r="F49"/>
  <c r="E47"/>
  <c r="E7"/>
  <c r="E45"/>
  <c r="J21"/>
  <c r="J51"/>
  <c r="J20"/>
  <c r="J18"/>
  <c r="E18"/>
  <c r="F77"/>
  <c r="J17"/>
  <c r="J12"/>
  <c r="J49"/>
  <c r="E70"/>
  <c r="AY55" i="1"/>
  <c r="AX55"/>
  <c r="BI516" i="5"/>
  <c r="BH516"/>
  <c r="BG516"/>
  <c r="BF516"/>
  <c r="BE516"/>
  <c r="T516"/>
  <c r="T515"/>
  <c r="T514"/>
  <c r="R516"/>
  <c r="R515"/>
  <c r="R514"/>
  <c r="P516"/>
  <c r="P515"/>
  <c r="P514"/>
  <c r="BK516"/>
  <c r="BK515"/>
  <c r="J516"/>
  <c r="BI513"/>
  <c r="BH513"/>
  <c r="BG513"/>
  <c r="BF513"/>
  <c r="BE513"/>
  <c r="T513"/>
  <c r="T512"/>
  <c r="R513"/>
  <c r="R512"/>
  <c r="P513"/>
  <c r="P512"/>
  <c r="BK513"/>
  <c r="BK512"/>
  <c r="J512"/>
  <c r="J63"/>
  <c r="J513"/>
  <c r="BI509"/>
  <c r="BH509"/>
  <c r="BG509"/>
  <c r="BF509"/>
  <c r="T509"/>
  <c r="R509"/>
  <c r="P509"/>
  <c r="BK509"/>
  <c r="J509"/>
  <c r="BE509"/>
  <c r="BI506"/>
  <c r="BH506"/>
  <c r="BG506"/>
  <c r="BF506"/>
  <c r="T506"/>
  <c r="R506"/>
  <c r="P506"/>
  <c r="BK506"/>
  <c r="J506"/>
  <c r="BE506"/>
  <c r="BI503"/>
  <c r="BH503"/>
  <c r="BG503"/>
  <c r="BF503"/>
  <c r="BE503"/>
  <c r="T503"/>
  <c r="R503"/>
  <c r="P503"/>
  <c r="BK503"/>
  <c r="J503"/>
  <c r="BI501"/>
  <c r="BH501"/>
  <c r="BG501"/>
  <c r="BF501"/>
  <c r="BE501"/>
  <c r="T501"/>
  <c r="R501"/>
  <c r="P501"/>
  <c r="BK501"/>
  <c r="J501"/>
  <c r="BI495"/>
  <c r="BH495"/>
  <c r="BG495"/>
  <c r="BF495"/>
  <c r="BE495"/>
  <c r="T495"/>
  <c r="T494"/>
  <c r="R495"/>
  <c r="R494"/>
  <c r="P495"/>
  <c r="P494"/>
  <c r="BK495"/>
  <c r="BK494"/>
  <c r="J494"/>
  <c r="J495"/>
  <c r="J62"/>
  <c r="BI486"/>
  <c r="BH486"/>
  <c r="BG486"/>
  <c r="BF486"/>
  <c r="T486"/>
  <c r="R486"/>
  <c r="P486"/>
  <c r="BK486"/>
  <c r="J486"/>
  <c r="BE486"/>
  <c r="BI475"/>
  <c r="BH475"/>
  <c r="BG475"/>
  <c r="BF475"/>
  <c r="T475"/>
  <c r="R475"/>
  <c r="P475"/>
  <c r="BK475"/>
  <c r="J475"/>
  <c r="BE475"/>
  <c r="BI474"/>
  <c r="BH474"/>
  <c r="BG474"/>
  <c r="BF474"/>
  <c r="BE474"/>
  <c r="T474"/>
  <c r="R474"/>
  <c r="P474"/>
  <c r="BK474"/>
  <c r="J474"/>
  <c r="BI473"/>
  <c r="BH473"/>
  <c r="BG473"/>
  <c r="BF473"/>
  <c r="BE473"/>
  <c r="T473"/>
  <c r="R473"/>
  <c r="P473"/>
  <c r="BK473"/>
  <c r="J473"/>
  <c r="BI472"/>
  <c r="BH472"/>
  <c r="BG472"/>
  <c r="BF472"/>
  <c r="BE472"/>
  <c r="T472"/>
  <c r="R472"/>
  <c r="P472"/>
  <c r="BK472"/>
  <c r="J472"/>
  <c r="BI471"/>
  <c r="BH471"/>
  <c r="BG471"/>
  <c r="BF471"/>
  <c r="BE471"/>
  <c r="T471"/>
  <c r="R471"/>
  <c r="P471"/>
  <c r="BK471"/>
  <c r="J471"/>
  <c r="BI470"/>
  <c r="BH470"/>
  <c r="BG470"/>
  <c r="BF470"/>
  <c r="BE470"/>
  <c r="T470"/>
  <c r="R470"/>
  <c r="P470"/>
  <c r="BK470"/>
  <c r="J470"/>
  <c r="BI466"/>
  <c r="BH466"/>
  <c r="BG466"/>
  <c r="BF466"/>
  <c r="BE466"/>
  <c r="T466"/>
  <c r="R466"/>
  <c r="P466"/>
  <c r="BK466"/>
  <c r="J466"/>
  <c r="BI463"/>
  <c r="BH463"/>
  <c r="BG463"/>
  <c r="BF463"/>
  <c r="BE463"/>
  <c r="T463"/>
  <c r="R463"/>
  <c r="P463"/>
  <c r="BK463"/>
  <c r="J463"/>
  <c r="BI462"/>
  <c r="BH462"/>
  <c r="BG462"/>
  <c r="BF462"/>
  <c r="BE462"/>
  <c r="T462"/>
  <c r="R462"/>
  <c r="P462"/>
  <c r="BK462"/>
  <c r="J462"/>
  <c r="BI459"/>
  <c r="BH459"/>
  <c r="BG459"/>
  <c r="BF459"/>
  <c r="BE459"/>
  <c r="T459"/>
  <c r="R459"/>
  <c r="P459"/>
  <c r="BK459"/>
  <c r="J459"/>
  <c r="BI458"/>
  <c r="BH458"/>
  <c r="BG458"/>
  <c r="BF458"/>
  <c r="BE458"/>
  <c r="T458"/>
  <c r="R458"/>
  <c r="P458"/>
  <c r="BK458"/>
  <c r="J458"/>
  <c r="BI457"/>
  <c r="BH457"/>
  <c r="BG457"/>
  <c r="BF457"/>
  <c r="BE457"/>
  <c r="T457"/>
  <c r="R457"/>
  <c r="P457"/>
  <c r="BK457"/>
  <c r="J457"/>
  <c r="BI456"/>
  <c r="BH456"/>
  <c r="BG456"/>
  <c r="BF456"/>
  <c r="BE456"/>
  <c r="T456"/>
  <c r="R456"/>
  <c r="P456"/>
  <c r="BK456"/>
  <c r="J456"/>
  <c r="BI449"/>
  <c r="BH449"/>
  <c r="BG449"/>
  <c r="BF449"/>
  <c r="BE449"/>
  <c r="T449"/>
  <c r="R449"/>
  <c r="P449"/>
  <c r="BK449"/>
  <c r="J449"/>
  <c r="BI448"/>
  <c r="BH448"/>
  <c r="BG448"/>
  <c r="BF448"/>
  <c r="BE448"/>
  <c r="T448"/>
  <c r="R448"/>
  <c r="P448"/>
  <c r="BK448"/>
  <c r="J448"/>
  <c r="BI444"/>
  <c r="BH444"/>
  <c r="BG444"/>
  <c r="BF444"/>
  <c r="BE444"/>
  <c r="T444"/>
  <c r="R444"/>
  <c r="P444"/>
  <c r="BK444"/>
  <c r="J444"/>
  <c r="BI443"/>
  <c r="BH443"/>
  <c r="BG443"/>
  <c r="BF443"/>
  <c r="BE443"/>
  <c r="T443"/>
  <c r="R443"/>
  <c r="P443"/>
  <c r="BK443"/>
  <c r="J443"/>
  <c r="BI442"/>
  <c r="BH442"/>
  <c r="BG442"/>
  <c r="BF442"/>
  <c r="BE442"/>
  <c r="T442"/>
  <c r="R442"/>
  <c r="P442"/>
  <c r="BK442"/>
  <c r="J442"/>
  <c r="BI441"/>
  <c r="BH441"/>
  <c r="BG441"/>
  <c r="BF441"/>
  <c r="BE441"/>
  <c r="T441"/>
  <c r="R441"/>
  <c r="P441"/>
  <c r="BK441"/>
  <c r="J441"/>
  <c r="BI432"/>
  <c r="BH432"/>
  <c r="BG432"/>
  <c r="BF432"/>
  <c r="BE432"/>
  <c r="T432"/>
  <c r="R432"/>
  <c r="P432"/>
  <c r="BK432"/>
  <c r="J432"/>
  <c r="BI429"/>
  <c r="BH429"/>
  <c r="BG429"/>
  <c r="BF429"/>
  <c r="BE429"/>
  <c r="T429"/>
  <c r="R429"/>
  <c r="P429"/>
  <c r="BK429"/>
  <c r="J429"/>
  <c r="BI426"/>
  <c r="BH426"/>
  <c r="BG426"/>
  <c r="BF426"/>
  <c r="BE426"/>
  <c r="T426"/>
  <c r="R426"/>
  <c r="P426"/>
  <c r="BK426"/>
  <c r="J426"/>
  <c r="BI423"/>
  <c r="BH423"/>
  <c r="BG423"/>
  <c r="BF423"/>
  <c r="BE423"/>
  <c r="T423"/>
  <c r="R423"/>
  <c r="P423"/>
  <c r="BK423"/>
  <c r="J423"/>
  <c r="BI417"/>
  <c r="BH417"/>
  <c r="BG417"/>
  <c r="BF417"/>
  <c r="BE417"/>
  <c r="T417"/>
  <c r="T416"/>
  <c r="R417"/>
  <c r="R416"/>
  <c r="P417"/>
  <c r="P416"/>
  <c r="BK417"/>
  <c r="BK416"/>
  <c r="J416"/>
  <c r="J417"/>
  <c r="J61"/>
  <c r="BI410"/>
  <c r="BH410"/>
  <c r="BG410"/>
  <c r="BF410"/>
  <c r="T410"/>
  <c r="R410"/>
  <c r="P410"/>
  <c r="BK410"/>
  <c r="J410"/>
  <c r="BE410"/>
  <c r="BI403"/>
  <c r="BH403"/>
  <c r="BG403"/>
  <c r="BF403"/>
  <c r="T403"/>
  <c r="R403"/>
  <c r="P403"/>
  <c r="BK403"/>
  <c r="J403"/>
  <c r="BE403"/>
  <c r="BI394"/>
  <c r="BH394"/>
  <c r="BG394"/>
  <c r="BF394"/>
  <c r="T394"/>
  <c r="R394"/>
  <c r="P394"/>
  <c r="BK394"/>
  <c r="J394"/>
  <c r="BE394"/>
  <c r="BI386"/>
  <c r="BH386"/>
  <c r="BG386"/>
  <c r="BF386"/>
  <c r="T386"/>
  <c r="T385"/>
  <c r="R386"/>
  <c r="R385"/>
  <c r="P386"/>
  <c r="P385"/>
  <c r="BK386"/>
  <c r="BK385"/>
  <c r="J385"/>
  <c r="J386"/>
  <c r="BE386"/>
  <c r="J60"/>
  <c r="BI377"/>
  <c r="BH377"/>
  <c r="BG377"/>
  <c r="BF377"/>
  <c r="BE377"/>
  <c r="T377"/>
  <c r="R377"/>
  <c r="P377"/>
  <c r="BK377"/>
  <c r="J377"/>
  <c r="BI375"/>
  <c r="BH375"/>
  <c r="BG375"/>
  <c r="BF375"/>
  <c r="BE375"/>
  <c r="T375"/>
  <c r="T374"/>
  <c r="R375"/>
  <c r="R374"/>
  <c r="P375"/>
  <c r="P374"/>
  <c r="BK375"/>
  <c r="BK374"/>
  <c r="J374"/>
  <c r="J375"/>
  <c r="J59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296"/>
  <c r="BH296"/>
  <c r="BG296"/>
  <c r="BF296"/>
  <c r="T296"/>
  <c r="R296"/>
  <c r="P296"/>
  <c r="BK296"/>
  <c r="J296"/>
  <c r="BE296"/>
  <c r="BI287"/>
  <c r="BH287"/>
  <c r="BG287"/>
  <c r="BF287"/>
  <c r="BE287"/>
  <c r="T287"/>
  <c r="R287"/>
  <c r="P287"/>
  <c r="BK287"/>
  <c r="J287"/>
  <c r="BI279"/>
  <c r="BH279"/>
  <c r="BG279"/>
  <c r="BF279"/>
  <c r="BE279"/>
  <c r="T279"/>
  <c r="R279"/>
  <c r="P279"/>
  <c r="BK279"/>
  <c r="J279"/>
  <c r="BI271"/>
  <c r="BH271"/>
  <c r="BG271"/>
  <c r="BF271"/>
  <c r="BE271"/>
  <c r="T271"/>
  <c r="R271"/>
  <c r="P271"/>
  <c r="BK271"/>
  <c r="J271"/>
  <c r="BI254"/>
  <c r="BH254"/>
  <c r="BG254"/>
  <c r="BF254"/>
  <c r="BE254"/>
  <c r="T254"/>
  <c r="R254"/>
  <c r="P254"/>
  <c r="BK254"/>
  <c r="J254"/>
  <c r="BI237"/>
  <c r="BH237"/>
  <c r="BG237"/>
  <c r="BF237"/>
  <c r="BE237"/>
  <c r="T237"/>
  <c r="R237"/>
  <c r="P237"/>
  <c r="BK237"/>
  <c r="J237"/>
  <c r="BI234"/>
  <c r="BH234"/>
  <c r="BG234"/>
  <c r="BF234"/>
  <c r="BE234"/>
  <c r="T234"/>
  <c r="R234"/>
  <c r="P234"/>
  <c r="BK234"/>
  <c r="J234"/>
  <c r="BI231"/>
  <c r="BH231"/>
  <c r="BG231"/>
  <c r="BF231"/>
  <c r="BE231"/>
  <c r="T231"/>
  <c r="R231"/>
  <c r="P231"/>
  <c r="BK231"/>
  <c r="J231"/>
  <c r="BI220"/>
  <c r="BH220"/>
  <c r="BG220"/>
  <c r="BF220"/>
  <c r="BE220"/>
  <c r="T220"/>
  <c r="R220"/>
  <c r="P220"/>
  <c r="BK220"/>
  <c r="J220"/>
  <c r="BI209"/>
  <c r="BH209"/>
  <c r="BG209"/>
  <c r="BF209"/>
  <c r="BE209"/>
  <c r="T209"/>
  <c r="R209"/>
  <c r="P209"/>
  <c r="BK209"/>
  <c r="J209"/>
  <c r="BI195"/>
  <c r="BH195"/>
  <c r="BG195"/>
  <c r="BF195"/>
  <c r="BE195"/>
  <c r="T195"/>
  <c r="R195"/>
  <c r="P195"/>
  <c r="BK195"/>
  <c r="J195"/>
  <c r="BI181"/>
  <c r="BH181"/>
  <c r="BG181"/>
  <c r="BF181"/>
  <c r="BE181"/>
  <c r="T181"/>
  <c r="R181"/>
  <c r="P181"/>
  <c r="BK181"/>
  <c r="J181"/>
  <c r="BI167"/>
  <c r="BH167"/>
  <c r="BG167"/>
  <c r="BF167"/>
  <c r="BE167"/>
  <c r="T167"/>
  <c r="R167"/>
  <c r="P167"/>
  <c r="BK167"/>
  <c r="J167"/>
  <c r="BI165"/>
  <c r="BH165"/>
  <c r="BG165"/>
  <c r="BF165"/>
  <c r="BE165"/>
  <c r="T165"/>
  <c r="R165"/>
  <c r="P165"/>
  <c r="BK165"/>
  <c r="J165"/>
  <c r="BI151"/>
  <c r="BH151"/>
  <c r="BG151"/>
  <c r="BF151"/>
  <c r="BE151"/>
  <c r="T151"/>
  <c r="R151"/>
  <c r="P151"/>
  <c r="BK151"/>
  <c r="J151"/>
  <c r="BI149"/>
  <c r="BH149"/>
  <c r="BG149"/>
  <c r="BF149"/>
  <c r="BE149"/>
  <c r="T149"/>
  <c r="R149"/>
  <c r="P149"/>
  <c r="BK149"/>
  <c r="J149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25"/>
  <c r="BH125"/>
  <c r="BG125"/>
  <c r="BF125"/>
  <c r="BE125"/>
  <c r="T125"/>
  <c r="R125"/>
  <c r="P125"/>
  <c r="BK125"/>
  <c r="J125"/>
  <c r="BI119"/>
  <c r="BH119"/>
  <c r="BG119"/>
  <c r="BF119"/>
  <c r="BE119"/>
  <c r="T119"/>
  <c r="R119"/>
  <c r="P119"/>
  <c r="BK119"/>
  <c r="J119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1"/>
  <c r="BH91"/>
  <c r="BG91"/>
  <c r="BF91"/>
  <c r="BE91"/>
  <c r="T91"/>
  <c r="R91"/>
  <c r="P91"/>
  <c r="BK91"/>
  <c r="J91"/>
  <c r="BI88"/>
  <c r="F34"/>
  <c r="BD55" i="1"/>
  <c r="BH88" i="5"/>
  <c r="F33"/>
  <c r="BC55" i="1"/>
  <c r="BG88" i="5"/>
  <c r="F32"/>
  <c r="BB55" i="1"/>
  <c r="BF88" i="5"/>
  <c r="BE88"/>
  <c r="T88"/>
  <c r="T87"/>
  <c r="T86"/>
  <c r="T85"/>
  <c r="R88"/>
  <c r="R87"/>
  <c r="R86"/>
  <c r="R85"/>
  <c r="P88"/>
  <c r="P87"/>
  <c r="P86"/>
  <c r="P85"/>
  <c r="AU55" i="1"/>
  <c r="BK88" i="5"/>
  <c r="BK87"/>
  <c r="J88"/>
  <c r="E18"/>
  <c r="F82"/>
  <c r="F81"/>
  <c r="F79"/>
  <c r="E77"/>
  <c r="F51"/>
  <c r="J12"/>
  <c r="J49"/>
  <c r="F49"/>
  <c r="E47"/>
  <c r="J21"/>
  <c r="E21"/>
  <c r="J81"/>
  <c r="J20"/>
  <c r="J18"/>
  <c r="F52"/>
  <c r="J17"/>
  <c r="J79"/>
  <c r="E7"/>
  <c r="E45"/>
  <c r="AY54" i="1"/>
  <c r="AX54"/>
  <c r="BI116" i="4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2"/>
  <c r="BH92"/>
  <c r="BG92"/>
  <c r="BF92"/>
  <c r="T92"/>
  <c r="R92"/>
  <c r="P92"/>
  <c r="BK92"/>
  <c r="J92"/>
  <c r="BE92"/>
  <c r="BI89"/>
  <c r="BH89"/>
  <c r="BG89"/>
  <c r="BF89"/>
  <c r="T89"/>
  <c r="T88"/>
  <c r="R89"/>
  <c r="R88"/>
  <c r="P89"/>
  <c r="P88"/>
  <c r="BK89"/>
  <c r="BK88"/>
  <c r="J88"/>
  <c r="J59"/>
  <c r="J89"/>
  <c r="BE89"/>
  <c r="BI86"/>
  <c r="BH86"/>
  <c r="BG86"/>
  <c r="BF86"/>
  <c r="BE86"/>
  <c r="T86"/>
  <c r="R86"/>
  <c r="P86"/>
  <c r="BK86"/>
  <c r="J86"/>
  <c r="BI85"/>
  <c r="BH85"/>
  <c r="BG85"/>
  <c r="BF85"/>
  <c r="BE85"/>
  <c r="T85"/>
  <c r="R85"/>
  <c r="P85"/>
  <c r="BK85"/>
  <c r="J85"/>
  <c r="BI82"/>
  <c r="F34"/>
  <c r="BD54" i="1"/>
  <c r="BH82" i="4"/>
  <c r="F33"/>
  <c r="BC54" i="1"/>
  <c r="BG82" i="4"/>
  <c r="F32"/>
  <c r="BB54" i="1"/>
  <c r="BF82" i="4"/>
  <c r="J31"/>
  <c r="AW54" i="1"/>
  <c r="BE82" i="4"/>
  <c r="J30"/>
  <c r="AV54" i="1"/>
  <c r="AT54"/>
  <c r="T82" i="4"/>
  <c r="T81"/>
  <c r="T80"/>
  <c r="T79"/>
  <c r="R82"/>
  <c r="R81"/>
  <c r="R80"/>
  <c r="R79"/>
  <c r="P82"/>
  <c r="P81"/>
  <c r="P80"/>
  <c r="P79"/>
  <c r="AU54" i="1"/>
  <c r="BK82" i="4"/>
  <c r="BK81"/>
  <c r="J82"/>
  <c r="E18"/>
  <c r="F76"/>
  <c r="F75"/>
  <c r="F73"/>
  <c r="E71"/>
  <c r="F51"/>
  <c r="J12"/>
  <c r="J49"/>
  <c r="F49"/>
  <c r="E47"/>
  <c r="J21"/>
  <c r="E21"/>
  <c r="J75"/>
  <c r="J20"/>
  <c r="J18"/>
  <c r="F52"/>
  <c r="J17"/>
  <c r="J73"/>
  <c r="E7"/>
  <c r="E45"/>
  <c r="AY53" i="1"/>
  <c r="AX53"/>
  <c r="BI211" i="3"/>
  <c r="BH211"/>
  <c r="BG211"/>
  <c r="BF211"/>
  <c r="T211"/>
  <c r="T210"/>
  <c r="R211"/>
  <c r="R210"/>
  <c r="P211"/>
  <c r="P210"/>
  <c r="BK211"/>
  <c r="BK210"/>
  <c r="J210"/>
  <c r="J63"/>
  <c r="J211"/>
  <c r="BE211"/>
  <c r="BI207"/>
  <c r="BH207"/>
  <c r="BG207"/>
  <c r="BF207"/>
  <c r="BE207"/>
  <c r="T207"/>
  <c r="R207"/>
  <c r="P207"/>
  <c r="BK207"/>
  <c r="J207"/>
  <c r="BI204"/>
  <c r="BH204"/>
  <c r="BG204"/>
  <c r="BF204"/>
  <c r="BE204"/>
  <c r="T204"/>
  <c r="R204"/>
  <c r="P204"/>
  <c r="BK204"/>
  <c r="J204"/>
  <c r="BI198"/>
  <c r="BH198"/>
  <c r="BG198"/>
  <c r="BF198"/>
  <c r="BE198"/>
  <c r="T198"/>
  <c r="R198"/>
  <c r="P198"/>
  <c r="BK198"/>
  <c r="J198"/>
  <c r="BI192"/>
  <c r="BH192"/>
  <c r="BG192"/>
  <c r="BF192"/>
  <c r="BE192"/>
  <c r="T192"/>
  <c r="T191"/>
  <c r="R192"/>
  <c r="R191"/>
  <c r="P192"/>
  <c r="P191"/>
  <c r="BK192"/>
  <c r="BK191"/>
  <c r="J191"/>
  <c r="J62"/>
  <c r="J192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72"/>
  <c r="BH172"/>
  <c r="BG172"/>
  <c r="BF172"/>
  <c r="BE172"/>
  <c r="T172"/>
  <c r="R172"/>
  <c r="P172"/>
  <c r="BK172"/>
  <c r="J172"/>
  <c r="BI170"/>
  <c r="BH170"/>
  <c r="BG170"/>
  <c r="BF170"/>
  <c r="BE170"/>
  <c r="T170"/>
  <c r="R170"/>
  <c r="P170"/>
  <c r="BK170"/>
  <c r="J170"/>
  <c r="BI168"/>
  <c r="BH168"/>
  <c r="BG168"/>
  <c r="BF168"/>
  <c r="BE168"/>
  <c r="T168"/>
  <c r="T167"/>
  <c r="R168"/>
  <c r="R167"/>
  <c r="P168"/>
  <c r="P167"/>
  <c r="BK168"/>
  <c r="BK167"/>
  <c r="J167"/>
  <c r="J61"/>
  <c r="J168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BE160"/>
  <c r="T160"/>
  <c r="R160"/>
  <c r="P160"/>
  <c r="BK160"/>
  <c r="J160"/>
  <c r="BI158"/>
  <c r="BH158"/>
  <c r="BG158"/>
  <c r="BF158"/>
  <c r="BE158"/>
  <c r="T158"/>
  <c r="R158"/>
  <c r="P158"/>
  <c r="BK158"/>
  <c r="J158"/>
  <c r="BI150"/>
  <c r="BH150"/>
  <c r="BG150"/>
  <c r="BF150"/>
  <c r="BE150"/>
  <c r="T150"/>
  <c r="T149"/>
  <c r="R150"/>
  <c r="R149"/>
  <c r="P150"/>
  <c r="P149"/>
  <c r="BK150"/>
  <c r="BK149"/>
  <c r="J149"/>
  <c r="J60"/>
  <c r="J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BE146"/>
  <c r="T146"/>
  <c r="R146"/>
  <c r="P146"/>
  <c r="BK146"/>
  <c r="J146"/>
  <c r="BI144"/>
  <c r="BH144"/>
  <c r="BG144"/>
  <c r="BF144"/>
  <c r="BE144"/>
  <c r="T144"/>
  <c r="T143"/>
  <c r="R144"/>
  <c r="R143"/>
  <c r="P144"/>
  <c r="P143"/>
  <c r="BK144"/>
  <c r="BK143"/>
  <c r="J143"/>
  <c r="J59"/>
  <c r="J144"/>
  <c r="BI140"/>
  <c r="BH140"/>
  <c r="BG140"/>
  <c r="BF140"/>
  <c r="T140"/>
  <c r="R140"/>
  <c r="P140"/>
  <c r="BK140"/>
  <c r="J140"/>
  <c r="BE140"/>
  <c r="BI132"/>
  <c r="BH132"/>
  <c r="BG132"/>
  <c r="BF132"/>
  <c r="BE132"/>
  <c r="T132"/>
  <c r="R132"/>
  <c r="P132"/>
  <c r="BK132"/>
  <c r="J132"/>
  <c r="BI129"/>
  <c r="BH129"/>
  <c r="BG129"/>
  <c r="BF129"/>
  <c r="BE129"/>
  <c r="T129"/>
  <c r="R129"/>
  <c r="P129"/>
  <c r="BK129"/>
  <c r="J129"/>
  <c r="BI124"/>
  <c r="BH124"/>
  <c r="BG124"/>
  <c r="BF124"/>
  <c r="BE124"/>
  <c r="T124"/>
  <c r="R124"/>
  <c r="P124"/>
  <c r="BK124"/>
  <c r="J124"/>
  <c r="BI122"/>
  <c r="BH122"/>
  <c r="BG122"/>
  <c r="BF122"/>
  <c r="BE122"/>
  <c r="T122"/>
  <c r="R122"/>
  <c r="P122"/>
  <c r="BK122"/>
  <c r="J122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09"/>
  <c r="BH109"/>
  <c r="BG109"/>
  <c r="BF109"/>
  <c r="BE109"/>
  <c r="T109"/>
  <c r="R109"/>
  <c r="P109"/>
  <c r="BK109"/>
  <c r="J109"/>
  <c r="BI103"/>
  <c r="BH103"/>
  <c r="BG103"/>
  <c r="BF103"/>
  <c r="BE103"/>
  <c r="T103"/>
  <c r="R103"/>
  <c r="P103"/>
  <c r="BK103"/>
  <c r="J103"/>
  <c r="BI99"/>
  <c r="BH99"/>
  <c r="BG99"/>
  <c r="BF99"/>
  <c r="BE99"/>
  <c r="T99"/>
  <c r="R99"/>
  <c r="P99"/>
  <c r="BK99"/>
  <c r="J99"/>
  <c r="BI97"/>
  <c r="BH97"/>
  <c r="BG97"/>
  <c r="BF97"/>
  <c r="BE97"/>
  <c r="T97"/>
  <c r="R97"/>
  <c r="P97"/>
  <c r="BK97"/>
  <c r="J97"/>
  <c r="BI87"/>
  <c r="BH87"/>
  <c r="BG87"/>
  <c r="BF87"/>
  <c r="BE87"/>
  <c r="T87"/>
  <c r="R87"/>
  <c r="P87"/>
  <c r="BK87"/>
  <c r="J87"/>
  <c r="BI86"/>
  <c r="F34"/>
  <c r="BD53" i="1"/>
  <c r="BH86" i="3"/>
  <c r="F33"/>
  <c r="BC53" i="1"/>
  <c r="BG86" i="3"/>
  <c r="F32"/>
  <c r="BB53" i="1"/>
  <c r="BF86" i="3"/>
  <c r="J31"/>
  <c r="AW53" i="1"/>
  <c r="BE86" i="3"/>
  <c r="J30"/>
  <c r="AV53" i="1"/>
  <c r="AT53"/>
  <c r="T86" i="3"/>
  <c r="T85"/>
  <c r="T84"/>
  <c r="T83"/>
  <c r="R86"/>
  <c r="R85"/>
  <c r="R84"/>
  <c r="R83"/>
  <c r="P86"/>
  <c r="P85"/>
  <c r="P84"/>
  <c r="P83"/>
  <c r="AU53" i="1"/>
  <c r="BK86" i="3"/>
  <c r="BK85"/>
  <c r="J86"/>
  <c r="E18"/>
  <c r="F80"/>
  <c r="F79"/>
  <c r="F77"/>
  <c r="E75"/>
  <c r="F51"/>
  <c r="J12"/>
  <c r="J49"/>
  <c r="F49"/>
  <c r="E47"/>
  <c r="J21"/>
  <c r="E21"/>
  <c r="J79"/>
  <c r="J20"/>
  <c r="J18"/>
  <c r="F52"/>
  <c r="J17"/>
  <c r="J77"/>
  <c r="E7"/>
  <c r="E45"/>
  <c r="AY52" i="1"/>
  <c r="AX52"/>
  <c r="BI369" i="2"/>
  <c r="BH369"/>
  <c r="BG369"/>
  <c r="BF369"/>
  <c r="BE369"/>
  <c r="T369"/>
  <c r="R369"/>
  <c r="P369"/>
  <c r="BK369"/>
  <c r="J369"/>
  <c r="BI360"/>
  <c r="BH360"/>
  <c r="BG360"/>
  <c r="BF360"/>
  <c r="BE360"/>
  <c r="T360"/>
  <c r="T359"/>
  <c r="T358"/>
  <c r="R360"/>
  <c r="R359"/>
  <c r="R358"/>
  <c r="P360"/>
  <c r="P359"/>
  <c r="P358"/>
  <c r="BK360"/>
  <c r="BK359"/>
  <c r="J360"/>
  <c r="BI357"/>
  <c r="BH357"/>
  <c r="BG357"/>
  <c r="BF357"/>
  <c r="BE357"/>
  <c r="T357"/>
  <c r="T356"/>
  <c r="R357"/>
  <c r="R356"/>
  <c r="P357"/>
  <c r="P356"/>
  <c r="BK357"/>
  <c r="BK356"/>
  <c r="J356"/>
  <c r="J66"/>
  <c r="J357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37"/>
  <c r="BH337"/>
  <c r="BG337"/>
  <c r="BF337"/>
  <c r="T337"/>
  <c r="R337"/>
  <c r="P337"/>
  <c r="BK337"/>
  <c r="J337"/>
  <c r="BE337"/>
  <c r="BI330"/>
  <c r="BH330"/>
  <c r="BG330"/>
  <c r="BF330"/>
  <c r="BE330"/>
  <c r="T330"/>
  <c r="T329"/>
  <c r="R330"/>
  <c r="R329"/>
  <c r="P330"/>
  <c r="P329"/>
  <c r="BK330"/>
  <c r="BK329"/>
  <c r="J329"/>
  <c r="J65"/>
  <c r="J330"/>
  <c r="BI326"/>
  <c r="BH326"/>
  <c r="BG326"/>
  <c r="BF326"/>
  <c r="T326"/>
  <c r="R326"/>
  <c r="P326"/>
  <c r="BK326"/>
  <c r="J326"/>
  <c r="BE326"/>
  <c r="BI324"/>
  <c r="BH324"/>
  <c r="BG324"/>
  <c r="BF324"/>
  <c r="BE324"/>
  <c r="T324"/>
  <c r="R324"/>
  <c r="P324"/>
  <c r="BK324"/>
  <c r="J324"/>
  <c r="BI321"/>
  <c r="BH321"/>
  <c r="BG321"/>
  <c r="BF321"/>
  <c r="BE321"/>
  <c r="T321"/>
  <c r="R321"/>
  <c r="P321"/>
  <c r="BK321"/>
  <c r="J321"/>
  <c r="BI319"/>
  <c r="BH319"/>
  <c r="BG319"/>
  <c r="BF319"/>
  <c r="BE319"/>
  <c r="T319"/>
  <c r="R319"/>
  <c r="P319"/>
  <c r="BK319"/>
  <c r="J319"/>
  <c r="BI317"/>
  <c r="BH317"/>
  <c r="BG317"/>
  <c r="BF317"/>
  <c r="BE317"/>
  <c r="T317"/>
  <c r="R317"/>
  <c r="P317"/>
  <c r="BK317"/>
  <c r="J317"/>
  <c r="BI315"/>
  <c r="BH315"/>
  <c r="BG315"/>
  <c r="BF315"/>
  <c r="BE315"/>
  <c r="T315"/>
  <c r="R315"/>
  <c r="P315"/>
  <c r="BK315"/>
  <c r="J315"/>
  <c r="BI306"/>
  <c r="BH306"/>
  <c r="BG306"/>
  <c r="BF306"/>
  <c r="BE306"/>
  <c r="T306"/>
  <c r="T305"/>
  <c r="R306"/>
  <c r="R305"/>
  <c r="P306"/>
  <c r="P305"/>
  <c r="BK306"/>
  <c r="BK305"/>
  <c r="J305"/>
  <c r="J64"/>
  <c r="J306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7"/>
  <c r="BH297"/>
  <c r="BG297"/>
  <c r="BF297"/>
  <c r="T297"/>
  <c r="T296"/>
  <c r="R297"/>
  <c r="R296"/>
  <c r="P297"/>
  <c r="P296"/>
  <c r="BK297"/>
  <c r="BK296"/>
  <c r="J296"/>
  <c r="J63"/>
  <c r="J297"/>
  <c r="BE297"/>
  <c r="BI294"/>
  <c r="BH294"/>
  <c r="BG294"/>
  <c r="BF294"/>
  <c r="BE294"/>
  <c r="T294"/>
  <c r="R294"/>
  <c r="P294"/>
  <c r="BK294"/>
  <c r="J294"/>
  <c r="BI291"/>
  <c r="BH291"/>
  <c r="BG291"/>
  <c r="BF291"/>
  <c r="BE291"/>
  <c r="T291"/>
  <c r="R291"/>
  <c r="P291"/>
  <c r="BK291"/>
  <c r="J291"/>
  <c r="BI283"/>
  <c r="BH283"/>
  <c r="BG283"/>
  <c r="BF283"/>
  <c r="BE283"/>
  <c r="T283"/>
  <c r="R283"/>
  <c r="P283"/>
  <c r="BK283"/>
  <c r="J283"/>
  <c r="BI281"/>
  <c r="BH281"/>
  <c r="BG281"/>
  <c r="BF281"/>
  <c r="BE281"/>
  <c r="T281"/>
  <c r="R281"/>
  <c r="P281"/>
  <c r="BK281"/>
  <c r="J281"/>
  <c r="BI279"/>
  <c r="BH279"/>
  <c r="BG279"/>
  <c r="BF279"/>
  <c r="BE279"/>
  <c r="T279"/>
  <c r="R279"/>
  <c r="P279"/>
  <c r="BK279"/>
  <c r="J279"/>
  <c r="BI271"/>
  <c r="BH271"/>
  <c r="BG271"/>
  <c r="BF271"/>
  <c r="BE271"/>
  <c r="T271"/>
  <c r="R271"/>
  <c r="P271"/>
  <c r="BK271"/>
  <c r="J271"/>
  <c r="BI270"/>
  <c r="BH270"/>
  <c r="BG270"/>
  <c r="BF270"/>
  <c r="BE270"/>
  <c r="T270"/>
  <c r="R270"/>
  <c r="P270"/>
  <c r="BK270"/>
  <c r="J270"/>
  <c r="BI267"/>
  <c r="BH267"/>
  <c r="BG267"/>
  <c r="BF267"/>
  <c r="BE267"/>
  <c r="T267"/>
  <c r="R267"/>
  <c r="P267"/>
  <c r="BK267"/>
  <c r="J267"/>
  <c r="BI264"/>
  <c r="BH264"/>
  <c r="BG264"/>
  <c r="BF264"/>
  <c r="BE264"/>
  <c r="T264"/>
  <c r="R264"/>
  <c r="P264"/>
  <c r="BK264"/>
  <c r="J264"/>
  <c r="BI263"/>
  <c r="BH263"/>
  <c r="BG263"/>
  <c r="BF263"/>
  <c r="BE263"/>
  <c r="T263"/>
  <c r="R263"/>
  <c r="P263"/>
  <c r="BK263"/>
  <c r="J263"/>
  <c r="BI249"/>
  <c r="BH249"/>
  <c r="BG249"/>
  <c r="BF249"/>
  <c r="BE249"/>
  <c r="T249"/>
  <c r="R249"/>
  <c r="P249"/>
  <c r="BK249"/>
  <c r="J249"/>
  <c r="BI245"/>
  <c r="BH245"/>
  <c r="BG245"/>
  <c r="BF245"/>
  <c r="BE245"/>
  <c r="T245"/>
  <c r="R245"/>
  <c r="P245"/>
  <c r="BK245"/>
  <c r="J245"/>
  <c r="BI241"/>
  <c r="BH241"/>
  <c r="BG241"/>
  <c r="BF241"/>
  <c r="BE241"/>
  <c r="T241"/>
  <c r="T240"/>
  <c r="R241"/>
  <c r="R240"/>
  <c r="P241"/>
  <c r="P240"/>
  <c r="BK241"/>
  <c r="BK240"/>
  <c r="J240"/>
  <c r="J62"/>
  <c r="J241"/>
  <c r="BI236"/>
  <c r="BH236"/>
  <c r="BG236"/>
  <c r="BF236"/>
  <c r="T236"/>
  <c r="T235"/>
  <c r="R236"/>
  <c r="R235"/>
  <c r="P236"/>
  <c r="P235"/>
  <c r="BK236"/>
  <c r="BK235"/>
  <c r="J235"/>
  <c r="J61"/>
  <c r="J236"/>
  <c r="BE236"/>
  <c r="BI230"/>
  <c r="BH230"/>
  <c r="BG230"/>
  <c r="BF230"/>
  <c r="BE230"/>
  <c r="T230"/>
  <c r="R230"/>
  <c r="P230"/>
  <c r="BK230"/>
  <c r="J230"/>
  <c r="BI226"/>
  <c r="BH226"/>
  <c r="BG226"/>
  <c r="BF226"/>
  <c r="BE226"/>
  <c r="T226"/>
  <c r="R226"/>
  <c r="P226"/>
  <c r="BK226"/>
  <c r="J226"/>
  <c r="BI222"/>
  <c r="BH222"/>
  <c r="BG222"/>
  <c r="BF222"/>
  <c r="BE222"/>
  <c r="T222"/>
  <c r="R222"/>
  <c r="P222"/>
  <c r="BK222"/>
  <c r="J222"/>
  <c r="BI219"/>
  <c r="BH219"/>
  <c r="BG219"/>
  <c r="BF219"/>
  <c r="BE219"/>
  <c r="T219"/>
  <c r="R219"/>
  <c r="P219"/>
  <c r="BK219"/>
  <c r="J219"/>
  <c r="BI212"/>
  <c r="BH212"/>
  <c r="BG212"/>
  <c r="BF212"/>
  <c r="BE212"/>
  <c r="T212"/>
  <c r="R212"/>
  <c r="P212"/>
  <c r="BK212"/>
  <c r="J212"/>
  <c r="BI209"/>
  <c r="BH209"/>
  <c r="BG209"/>
  <c r="BF209"/>
  <c r="BE209"/>
  <c r="T209"/>
  <c r="R209"/>
  <c r="P209"/>
  <c r="BK209"/>
  <c r="J209"/>
  <c r="BI205"/>
  <c r="BH205"/>
  <c r="BG205"/>
  <c r="BF205"/>
  <c r="BE205"/>
  <c r="T205"/>
  <c r="R205"/>
  <c r="P205"/>
  <c r="BK205"/>
  <c r="J205"/>
  <c r="BI204"/>
  <c r="BH204"/>
  <c r="BG204"/>
  <c r="BF204"/>
  <c r="BE204"/>
  <c r="T204"/>
  <c r="R204"/>
  <c r="P204"/>
  <c r="BK204"/>
  <c r="J204"/>
  <c r="BI201"/>
  <c r="BH201"/>
  <c r="BG201"/>
  <c r="BF201"/>
  <c r="BE201"/>
  <c r="T201"/>
  <c r="T200"/>
  <c r="R201"/>
  <c r="R200"/>
  <c r="P201"/>
  <c r="P200"/>
  <c r="BK201"/>
  <c r="BK200"/>
  <c r="J200"/>
  <c r="J60"/>
  <c r="J201"/>
  <c r="BI196"/>
  <c r="BH196"/>
  <c r="BG196"/>
  <c r="BF196"/>
  <c r="T196"/>
  <c r="R196"/>
  <c r="P196"/>
  <c r="BK196"/>
  <c r="J196"/>
  <c r="BE196"/>
  <c r="BI193"/>
  <c r="BH193"/>
  <c r="BG193"/>
  <c r="BF193"/>
  <c r="BE193"/>
  <c r="T193"/>
  <c r="R193"/>
  <c r="P193"/>
  <c r="BK193"/>
  <c r="J193"/>
  <c r="BI189"/>
  <c r="BH189"/>
  <c r="BG189"/>
  <c r="BF189"/>
  <c r="BE189"/>
  <c r="T189"/>
  <c r="T188"/>
  <c r="R189"/>
  <c r="R188"/>
  <c r="P189"/>
  <c r="P188"/>
  <c r="BK189"/>
  <c r="BK188"/>
  <c r="J188"/>
  <c r="J59"/>
  <c r="J189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1"/>
  <c r="F34"/>
  <c r="BD52" i="1"/>
  <c r="BD51"/>
  <c r="W30"/>
  <c r="BH91" i="2"/>
  <c r="F33"/>
  <c r="BC52" i="1"/>
  <c r="BC51"/>
  <c r="BG91" i="2"/>
  <c r="F32"/>
  <c r="BB52" i="1"/>
  <c r="BB51"/>
  <c r="BF91" i="2"/>
  <c r="F31"/>
  <c r="BA52" i="1"/>
  <c r="T91" i="2"/>
  <c r="T90"/>
  <c r="T89"/>
  <c r="T88"/>
  <c r="R91"/>
  <c r="R90"/>
  <c r="R89"/>
  <c r="R88"/>
  <c r="P91"/>
  <c r="P90"/>
  <c r="P89"/>
  <c r="P88"/>
  <c r="AU52" i="1"/>
  <c r="AU51"/>
  <c r="BK91" i="2"/>
  <c r="BK90"/>
  <c r="J91"/>
  <c r="BE91"/>
  <c r="E21"/>
  <c r="J84"/>
  <c r="F84"/>
  <c r="F82"/>
  <c r="E80"/>
  <c r="F51"/>
  <c r="F49"/>
  <c r="E47"/>
  <c r="E7"/>
  <c r="E45"/>
  <c r="J21"/>
  <c r="J51"/>
  <c r="J20"/>
  <c r="J18"/>
  <c r="E18"/>
  <c r="F85"/>
  <c r="J17"/>
  <c r="J12"/>
  <c r="J49"/>
  <c r="E78"/>
  <c r="AS51" i="1"/>
  <c r="AT60"/>
  <c r="AT59"/>
  <c r="AT58"/>
  <c r="L47"/>
  <c r="AM46"/>
  <c r="L46"/>
  <c r="AM44"/>
  <c r="L44"/>
  <c r="L42"/>
  <c r="L41"/>
  <c r="F30" i="2"/>
  <c r="AZ52" i="1"/>
  <c r="J30" i="2"/>
  <c r="AV52" i="1"/>
  <c r="W28"/>
  <c r="AX51"/>
  <c r="J90" i="2"/>
  <c r="J58"/>
  <c r="BK89"/>
  <c r="W29" i="1"/>
  <c r="AY51"/>
  <c r="J359" i="2"/>
  <c r="J68"/>
  <c r="BK358"/>
  <c r="J358"/>
  <c r="J67"/>
  <c r="J85" i="3"/>
  <c r="J58"/>
  <c r="BK84"/>
  <c r="J81" i="4"/>
  <c r="J58"/>
  <c r="BK80"/>
  <c r="J87" i="5"/>
  <c r="J58"/>
  <c r="BK86"/>
  <c r="F30"/>
  <c r="AZ55" i="1"/>
  <c r="J30" i="5"/>
  <c r="AV55" i="1"/>
  <c r="J30" i="6"/>
  <c r="AV56" i="1"/>
  <c r="AT56"/>
  <c r="F30" i="6"/>
  <c r="AZ56" i="1"/>
  <c r="J82" i="7"/>
  <c r="J58"/>
  <c r="BK81"/>
  <c r="J82" i="8"/>
  <c r="J58"/>
  <c r="BK81"/>
  <c r="J83" i="12"/>
  <c r="J58"/>
  <c r="BK82"/>
  <c r="F52" i="2"/>
  <c r="J82"/>
  <c r="J31"/>
  <c r="AW52" i="1"/>
  <c r="J51" i="3"/>
  <c r="E73"/>
  <c r="F30"/>
  <c r="AZ53" i="1"/>
  <c r="F31" i="3"/>
  <c r="BA53" i="1"/>
  <c r="BA54"/>
  <c r="BA55"/>
  <c r="BA56"/>
  <c r="BA57"/>
  <c r="BA58"/>
  <c r="BA59"/>
  <c r="BA60"/>
  <c r="BA51"/>
  <c r="J51" i="4"/>
  <c r="E69"/>
  <c r="F30"/>
  <c r="AZ54" i="1"/>
  <c r="F31" i="4"/>
  <c r="J51" i="5"/>
  <c r="E75"/>
  <c r="F31"/>
  <c r="J31"/>
  <c r="AW55" i="1"/>
  <c r="J515" i="5"/>
  <c r="J65"/>
  <c r="BK514"/>
  <c r="J514"/>
  <c r="J64"/>
  <c r="J82" i="6"/>
  <c r="J58"/>
  <c r="BK81"/>
  <c r="J30" i="7"/>
  <c r="AV57" i="1"/>
  <c r="AT57"/>
  <c r="F30" i="7"/>
  <c r="AZ57" i="1"/>
  <c r="J82" i="9"/>
  <c r="J58"/>
  <c r="BK81"/>
  <c r="J82" i="10"/>
  <c r="J58"/>
  <c r="BK81"/>
  <c r="J81" i="11"/>
  <c r="J58"/>
  <c r="BK80"/>
  <c r="F52" i="6"/>
  <c r="J74"/>
  <c r="F31"/>
  <c r="E45" i="7"/>
  <c r="F52"/>
  <c r="J74"/>
  <c r="J76"/>
  <c r="F31"/>
  <c r="E45" i="8"/>
  <c r="J76"/>
  <c r="F30"/>
  <c r="AZ58" i="1"/>
  <c r="F31" i="8"/>
  <c r="E45" i="9"/>
  <c r="J76"/>
  <c r="F30"/>
  <c r="AZ59" i="1"/>
  <c r="F31" i="9"/>
  <c r="E45" i="10"/>
  <c r="J76"/>
  <c r="F30"/>
  <c r="AZ60" i="1"/>
  <c r="F31" i="10"/>
  <c r="E45" i="11"/>
  <c r="J75"/>
  <c r="J30"/>
  <c r="AV61" i="1"/>
  <c r="AW61"/>
  <c r="AT61"/>
  <c r="J31" i="11"/>
  <c r="E45" i="12"/>
  <c r="F52"/>
  <c r="J75"/>
  <c r="J77"/>
  <c r="J30"/>
  <c r="AV62" i="1"/>
  <c r="AW62"/>
  <c r="AT62"/>
  <c r="J31" i="12"/>
  <c r="AW51" i="1"/>
  <c r="AK27"/>
  <c r="W27"/>
  <c r="J82" i="12"/>
  <c r="J57"/>
  <c r="BK81"/>
  <c r="J81"/>
  <c r="J81" i="8"/>
  <c r="J57"/>
  <c r="BK80"/>
  <c r="J80"/>
  <c r="J81" i="7"/>
  <c r="J57"/>
  <c r="BK80"/>
  <c r="J80"/>
  <c r="J86" i="5"/>
  <c r="J57"/>
  <c r="BK85"/>
  <c r="J85"/>
  <c r="AT55" i="1"/>
  <c r="AZ51"/>
  <c r="J80" i="11"/>
  <c r="J57"/>
  <c r="BK79"/>
  <c r="J79"/>
  <c r="J81" i="10"/>
  <c r="J57"/>
  <c r="BK80"/>
  <c r="J80"/>
  <c r="J81" i="9"/>
  <c r="J57"/>
  <c r="BK80"/>
  <c r="J80"/>
  <c r="J81" i="6"/>
  <c r="J57"/>
  <c r="BK80"/>
  <c r="J80"/>
  <c r="J80" i="4"/>
  <c r="J57"/>
  <c r="BK79"/>
  <c r="J79"/>
  <c r="J84" i="3"/>
  <c r="J57"/>
  <c r="BK83"/>
  <c r="J83"/>
  <c r="J89" i="2"/>
  <c r="J57"/>
  <c r="BK88"/>
  <c r="J88"/>
  <c r="AT52" i="1"/>
  <c r="J56" i="2"/>
  <c r="J27"/>
  <c r="J27" i="4"/>
  <c r="J56"/>
  <c r="J27" i="6"/>
  <c r="J56"/>
  <c r="J27" i="10"/>
  <c r="J56"/>
  <c r="J56" i="11"/>
  <c r="J27"/>
  <c r="J56" i="5"/>
  <c r="J27"/>
  <c r="J27" i="7"/>
  <c r="J56"/>
  <c r="J56" i="12"/>
  <c r="J27"/>
  <c r="J27" i="3"/>
  <c r="J56"/>
  <c r="J27" i="9"/>
  <c r="J56"/>
  <c r="W26" i="1"/>
  <c r="AV51"/>
  <c r="J27" i="8"/>
  <c r="J56"/>
  <c r="J36" i="12"/>
  <c r="AG62" i="1"/>
  <c r="AN62"/>
  <c r="AG55"/>
  <c r="AN55"/>
  <c r="J36" i="5"/>
  <c r="AG58" i="1"/>
  <c r="AN58"/>
  <c r="J36" i="8"/>
  <c r="AG59" i="1"/>
  <c r="AN59"/>
  <c r="J36" i="9"/>
  <c r="AG53" i="1"/>
  <c r="AN53"/>
  <c r="J36" i="3"/>
  <c r="AG57" i="1"/>
  <c r="AN57"/>
  <c r="J36" i="7"/>
  <c r="AG60" i="1"/>
  <c r="AN60"/>
  <c r="J36" i="10"/>
  <c r="AG56" i="1"/>
  <c r="AN56"/>
  <c r="J36" i="6"/>
  <c r="AG54" i="1"/>
  <c r="AN54"/>
  <c r="J36" i="4"/>
  <c r="AK26" i="1"/>
  <c r="AT51"/>
  <c r="J36" i="11"/>
  <c r="AG61" i="1"/>
  <c r="AN61"/>
  <c r="AG52"/>
  <c r="J36" i="2"/>
  <c r="AG51" i="1"/>
  <c r="AN52"/>
  <c r="AK23"/>
  <c r="AK32"/>
  <c r="AN51"/>
</calcChain>
</file>

<file path=xl/sharedStrings.xml><?xml version="1.0" encoding="utf-8"?>
<sst xmlns="http://schemas.openxmlformats.org/spreadsheetml/2006/main" count="13405" uniqueCount="1696">
  <si>
    <t>Obsypání potrubí strojně sypaninou z vhodných hornin tř. 1 až 4 nebo materiálem připraveným podél výkopu ve vzdálenosti do 3 m od jeho kraje, pro jakoukoliv hloubku výkopu a míru zhutnění bez prohození sypaniny</t>
  </si>
  <si>
    <t>-610821037</t>
  </si>
  <si>
    <t>hlavní stoky DN200 - L = 246,72 m´</t>
  </si>
  <si>
    <t>(204,5+42,22)*1,1*(0,2+0,3)</t>
  </si>
  <si>
    <t>přípojky od uličních vpustí - L = 10,87 m´</t>
  </si>
  <si>
    <t>(1,31+1,46+1,49+2+2+1,46+1,15)*1,1*(0,2+0,3)</t>
  </si>
  <si>
    <t>přípojka od ŽV1 - L = 5,68 m´</t>
  </si>
  <si>
    <t>5,68*1,1*(0,2+0,3)</t>
  </si>
  <si>
    <t>odpočet potrubí:</t>
  </si>
  <si>
    <t>-3,14*0,1*0,1*(246,72+10,87+5,68)</t>
  </si>
  <si>
    <t>583313450</t>
  </si>
  <si>
    <t>kamenivo těžené drobné tříděné frakce 0-4</t>
  </si>
  <si>
    <t>1697540856</t>
  </si>
  <si>
    <t>136,532*1,85 'Přepočtené koeficientem množství</t>
  </si>
  <si>
    <t>-118139033</t>
  </si>
  <si>
    <t>246,72*1,1</t>
  </si>
  <si>
    <t>10,87*1,1</t>
  </si>
  <si>
    <t>5,68*1,1</t>
  </si>
  <si>
    <t>vsakovací galerie</t>
  </si>
  <si>
    <t>7,6*1,6+8,8*1,6+11,2*1,6+8,8*1,6*2+13,6*1,6</t>
  </si>
  <si>
    <t>359901111</t>
  </si>
  <si>
    <t>Vyčištění stok jakékoliv výšky</t>
  </si>
  <si>
    <t>-23470040</t>
  </si>
  <si>
    <t>263,27</t>
  </si>
  <si>
    <t>359901211</t>
  </si>
  <si>
    <t>Monitoring stok (kamerový systém) jakékoli výšky nová kanalizace</t>
  </si>
  <si>
    <t>598287856</t>
  </si>
  <si>
    <t>246,72</t>
  </si>
  <si>
    <t>10,87</t>
  </si>
  <si>
    <t>přípojka od ŽV1 - L = 5,68</t>
  </si>
  <si>
    <t>5,68</t>
  </si>
  <si>
    <t>451572111</t>
  </si>
  <si>
    <t>Lože pod potrubí, stoky a drobné objekty v otevřeném výkopu z kameniva drobného těženého 0 až 4 mm</t>
  </si>
  <si>
    <t>-391874468</t>
  </si>
  <si>
    <t>(204,5+42,22)*1,1*0,1</t>
  </si>
  <si>
    <t>(1,31+1,46+1,49+2+2+1,46+1,15)*1,1*0,1</t>
  </si>
  <si>
    <t>5,68*1,1*0,1</t>
  </si>
  <si>
    <t>-1261684161</t>
  </si>
  <si>
    <t>celková tl.150 mm, 100 mm, ale zahrnuje položka šachtové dno z PP DN600 ( 1000 mm ), proto je počítán podsyp tl.50 mm</t>
  </si>
  <si>
    <t>3,14*0,5*0,5*0,05*7</t>
  </si>
  <si>
    <t>3,14*0,5*0,5*0,05*2</t>
  </si>
  <si>
    <t>3,14*0,75*0,75*0,05*6</t>
  </si>
  <si>
    <t>452311151</t>
  </si>
  <si>
    <t>Podkladní a zajišťovací konstrukce z betonu prostého v otevřeném výkopu desky pod potrubí, stoky a drobné objekty z betonu tř. C 20/25</t>
  </si>
  <si>
    <t>106148710</t>
  </si>
  <si>
    <t>tl.100 mm</t>
  </si>
  <si>
    <t>3,14*0,4*0,4*0,10*2</t>
  </si>
  <si>
    <t>3,14*0,6*0,6*0,10*6</t>
  </si>
  <si>
    <t>452351101</t>
  </si>
  <si>
    <t>Bednění podkladních a zajišťovacích konstrukcí v otevřeném výkopu desek nebo sedlových loží pod potrubí, stoky a drobné objekty</t>
  </si>
  <si>
    <t>1826712766</t>
  </si>
  <si>
    <t>3,14*0,8*0,10*2</t>
  </si>
  <si>
    <t>3,14*1,2*0,10*6</t>
  </si>
  <si>
    <t>871355221</t>
  </si>
  <si>
    <t>Kanalizační potrubí z tvrdého PVC v otevřeném výkopu ve sklonu do 20 %, hladkého plnostěnného jednovrstvého, tuhost třídy SN 8 DN 200</t>
  </si>
  <si>
    <t>1432389662</t>
  </si>
  <si>
    <t>hlavní stoka</t>
  </si>
  <si>
    <t>204,5</t>
  </si>
  <si>
    <t>přípojky od UV a od ŽV1</t>
  </si>
  <si>
    <t>10,87+5,68</t>
  </si>
  <si>
    <t>871355241</t>
  </si>
  <si>
    <t>Kanalizační potrubí z tvrdého PVC v otevřeném výkopu ve sklonu do 20 %, hladkého plnostěnného vícevrstvého, tuhost třídy SN 12 DN 200</t>
  </si>
  <si>
    <t>1276723628</t>
  </si>
  <si>
    <t>42,22</t>
  </si>
  <si>
    <t>877315211</t>
  </si>
  <si>
    <t>Montáž tvarovek na kanalizačním potrubí z trub z plastu z tvrdého PVC [systém KG] nebo z polypropylenu [systém KG 2000] v otevřeném výkopu jednoosých DN 150</t>
  </si>
  <si>
    <t>-1618751981</t>
  </si>
  <si>
    <t>přechod PVC/PP 160/160</t>
  </si>
  <si>
    <t>286174480</t>
  </si>
  <si>
    <t>přechody z plastových PVC na PP DN 160</t>
  </si>
  <si>
    <t>1320761220</t>
  </si>
  <si>
    <t>přechodky u vstupu a výstupu u vsakovací galerie</t>
  </si>
  <si>
    <t>2*6</t>
  </si>
  <si>
    <t>877355211</t>
  </si>
  <si>
    <t>Montáž tvarovek na kanalizačním potrubí z trub z plastu z tvrdého PVC [systém KG] nebo z polypropylenu [systém KG 2000] v otevřeném výkopu jednoosých DN 200</t>
  </si>
  <si>
    <t>1520298009</t>
  </si>
  <si>
    <t>napojení přípojky od UV do řadu nebo galerie</t>
  </si>
  <si>
    <t>koleno 200/45°</t>
  </si>
  <si>
    <t>přesuvka DN200</t>
  </si>
  <si>
    <t>redukce 200/160</t>
  </si>
  <si>
    <t>286113660</t>
  </si>
  <si>
    <t>koleno kanalizace plastové 200x45°</t>
  </si>
  <si>
    <t>-979829652</t>
  </si>
  <si>
    <t>286119720</t>
  </si>
  <si>
    <t>přesuvka kanalizace plastové DN 200</t>
  </si>
  <si>
    <t>-373421064</t>
  </si>
  <si>
    <t>286119380</t>
  </si>
  <si>
    <t>redukce kanalizační plastová 200/150</t>
  </si>
  <si>
    <t>-519578926</t>
  </si>
  <si>
    <t>877355221</t>
  </si>
  <si>
    <t>Montáž tvarovek na kanalizačním potrubí z trub z plastu z tvrdého PVC [systém KG] nebo z polypropylenu [systém KG 2000] v otevřeném výkopu dvouosých DN 200</t>
  </si>
  <si>
    <t>2116063658</t>
  </si>
  <si>
    <t>napojení UV do řadu nebo galerie</t>
  </si>
  <si>
    <t>odbočka 200/200/45°</t>
  </si>
  <si>
    <t>286113960</t>
  </si>
  <si>
    <t>odbočka kanalizační plastová  s hrdlem200/200/45°</t>
  </si>
  <si>
    <t>-622026362</t>
  </si>
  <si>
    <t>894812315</t>
  </si>
  <si>
    <t>Revizní a čistící šachta z polypropylenu PP pro hladké trouby [např. systém KG] DN 600 šachtové dno (DN šachty / DN trubního vedení) DN 600/200 průtočné</t>
  </si>
  <si>
    <t>1712684698</t>
  </si>
  <si>
    <t>Poznámka k položce:
- položka zahrnuje i vyrovnávací podsyp ze štěrkopísku tl.100 mm</t>
  </si>
  <si>
    <t>uliční vpusti PP DN600/200 mm - s 1 x odtokem DN200</t>
  </si>
  <si>
    <t>šachty průběžné - Š1, Š8 - přítok + odtok DN200</t>
  </si>
  <si>
    <t>894812331</t>
  </si>
  <si>
    <t>Revizní a čistící šachta z polypropylenu PP pro hladké trouby [např. systém KG] DN 600 roura šachtová korugovaná, světlé hloubky 1 000 mm</t>
  </si>
  <si>
    <t>209098798</t>
  </si>
  <si>
    <t>894812332</t>
  </si>
  <si>
    <t>Revizní a čistící šachta z polypropylenu PP pro hladké trouby [např. systém KG] DN 600 roura šachtová korugovaná, světlé hloubky 2 000 mm</t>
  </si>
  <si>
    <t>-2081532660</t>
  </si>
  <si>
    <t>894812339</t>
  </si>
  <si>
    <t>Revizní a čistící šachta z polypropylenu PP pro hladké trouby [např. systém KG] DN 600 Příplatek k cenám 2331 - 2334 za uříznutí šachtové roury</t>
  </si>
  <si>
    <t>-1838511323</t>
  </si>
  <si>
    <t>894812363</t>
  </si>
  <si>
    <t>Revizní a čistící šachta z polypropylenu PP pro hladké trouby [např. systém KG] DN 600 poklop (mříž) litinový pro zatížení od 12,5 t do 25 t s betonovým prstencem a adaptérem</t>
  </si>
  <si>
    <t>-3241783</t>
  </si>
  <si>
    <t>chodníková uliční vpust - mříž</t>
  </si>
  <si>
    <t>55242300R</t>
  </si>
  <si>
    <t>koš kalový do obrubníkové vpusti 600 s madlem - dodávka + montáž</t>
  </si>
  <si>
    <t>-366460721</t>
  </si>
  <si>
    <t>894812378</t>
  </si>
  <si>
    <t>Revizní a čistící šachta z polypropylenu PP pro hladké trouby [např. systém KG] DN 600 poklop (mříž) litinový pro zatížení od 25 t do 40 t s betonovým prstencem a adaptérem</t>
  </si>
  <si>
    <t>-468764749</t>
  </si>
  <si>
    <t>průběžné šachty - Š1, Š8</t>
  </si>
  <si>
    <t>894812415</t>
  </si>
  <si>
    <t>Revizní a čistící šachta z polypropylenu PP pro hladké trouby [např. systém KG] DN 1000 šachtové dno (DN šachty / DN trubního vedení) DN 1000/200 průtočné 15 st., 30 st., 45 st., 90 st.</t>
  </si>
  <si>
    <t>1615874260</t>
  </si>
  <si>
    <t>škrtící šachty - ŠŠ2, ŠŠ3, ŠŠ4, ŠŠ5, ŠŠ6, ŠŠ7</t>
  </si>
  <si>
    <t>894812434</t>
  </si>
  <si>
    <t>Revizní a čistící šachta z polypropylenu PP pro hladké trouby [např. systém KG] DN 1000 šachtová skruž, světlé hloubky 500 mm</t>
  </si>
  <si>
    <t>-1650362725</t>
  </si>
  <si>
    <t>894812438</t>
  </si>
  <si>
    <t>Revizní a čistící šachta z polypropylenu PP pro hladké trouby [např. systém KG] DN 1000 šachtová skruž, světlé hloubky 1 000 mm</t>
  </si>
  <si>
    <t>-487315593</t>
  </si>
  <si>
    <t>894812439</t>
  </si>
  <si>
    <t>Revizní a čistící šachta z polypropylenu PP pro hladké trouby [např. systém KG] DN 1000 Příplatek k cenám 2431 - 2438 za uříznutí šachtové skruže</t>
  </si>
  <si>
    <t>-650812081</t>
  </si>
  <si>
    <t>65</t>
  </si>
  <si>
    <t>894812454</t>
  </si>
  <si>
    <t>Revizní a čistící šachta z polypropylenu PP pro hladké trouby [např. systém KG] DN 1000 poklop (mříž) litinový s přechodovým konusem a betonovým prstencem, pro zatížení od 25 t do 40 t</t>
  </si>
  <si>
    <t>-577327069</t>
  </si>
  <si>
    <t>66</t>
  </si>
  <si>
    <t>89482000R</t>
  </si>
  <si>
    <t>škrcení typu L 200 ve škrtících šachtách - dodávka + montáž</t>
  </si>
  <si>
    <t>1094556743</t>
  </si>
  <si>
    <t>67</t>
  </si>
  <si>
    <t>895972213</t>
  </si>
  <si>
    <t>Zasakovací boxy z polypropylenu PP s možností revize a čištění pro retenci deštových vod s regulovaným odtokem a hydroizolací v jednořadové galerii do 20 m3 o celkovém objemu</t>
  </si>
  <si>
    <t>soubor</t>
  </si>
  <si>
    <t>1567107773</t>
  </si>
  <si>
    <t>Poznámka k položce:
- položka zahrnuje vyrovnávací zhutněnou vrstvu ze štěrku 16/32 tl.200 mm
- položka zahrnuje dvě vstupní hrdla ( nátoky )
- položka zahrnuje šachtový adaptér, šachtovou rouru a poklop s prstencem</t>
  </si>
  <si>
    <t>boxy rozměru: 0,6 x 0,6 x 1,20 m = 0,432 m3</t>
  </si>
  <si>
    <t>kolem galerií 2 x vrstva geotextilie 400 g/m2 + mezi fólie PVC tl.1,5 mm</t>
  </si>
  <si>
    <t>vsakovací galerie č.2 - 11 ks + 1 ks s RŠ DN400 - 5,184 m3</t>
  </si>
  <si>
    <t>vsakovací galerie č.3 - 13 ks + 1 ks s RŠ DN400 - 6,048 m3</t>
  </si>
  <si>
    <t>vsakovací galerie č.4 - 17 ks + 1 ks s RŠ DN400 - 7,776 m3</t>
  </si>
  <si>
    <t>vsakovací galerie č.5 - 13 ks + 1 ks s RŠ DN400 - 6,048 m3</t>
  </si>
  <si>
    <t>vsakovací galerie č.6 - 13 ks + 1 ks s RŠ DN400 - 6,048 m3</t>
  </si>
  <si>
    <t>vsakovací galerie č.7 - 21 ks + 1 ks s RŠ DN400 - 9,504 m3</t>
  </si>
  <si>
    <t>68</t>
  </si>
  <si>
    <t>899722112</t>
  </si>
  <si>
    <t>Krytí potrubí z plastů výstražnou fólií z PVC šířky 25 cm</t>
  </si>
  <si>
    <t>664032456</t>
  </si>
  <si>
    <t>69</t>
  </si>
  <si>
    <t>9351100R1</t>
  </si>
  <si>
    <t>Odvodňovací polymerbetonový žlab s krycím roštem 150 tř.C250 včetně obetonování a lože ze štěrkopísku - dodávka + montáž</t>
  </si>
  <si>
    <t>55800402</t>
  </si>
  <si>
    <t>2 x odvod vody z odvodňovacích žlabů do rýhy vyplněné kačírkem</t>
  </si>
  <si>
    <t>3,5+3,2</t>
  </si>
  <si>
    <t>1 x odvod vody z odvodňovacího žlabu s vpustí do řadu</t>
  </si>
  <si>
    <t>70</t>
  </si>
  <si>
    <t>9351100R2</t>
  </si>
  <si>
    <t>vpust žlabová ( ke žlabu délky 9 m ) - dodávka + montáž</t>
  </si>
  <si>
    <t>1048704597</t>
  </si>
  <si>
    <t>71</t>
  </si>
  <si>
    <t>935112211</t>
  </si>
  <si>
    <t>Osazení betonového příkopového žlabu s vyplněním a zatřením spár cementovou maltou s ložem tl. 100 mm z betonu prostého tř. C 12/15 z betonových příkopových tvárnic šířky přes 500 do 800 mm</t>
  </si>
  <si>
    <t>303522759</t>
  </si>
  <si>
    <t>odvodnění do zelené plochy</t>
  </si>
  <si>
    <t>6,5</t>
  </si>
  <si>
    <t>72</t>
  </si>
  <si>
    <t>592274960</t>
  </si>
  <si>
    <t>žlabovka betonová příkopová přírodní 33x59x8 cm</t>
  </si>
  <si>
    <t>885385622</t>
  </si>
  <si>
    <t>6,5/0,33</t>
  </si>
  <si>
    <t>19,697*1,01 'Přepočtené koeficientem množství</t>
  </si>
  <si>
    <t>73</t>
  </si>
  <si>
    <t>935112911</t>
  </si>
  <si>
    <t>Osazení betonového příkopového žlabu s vyplněním a zatřením spár cementovou maltou Příplatek k cenám za každých dalších i započatých 10 mm tloušťky lože přes 100 mm</t>
  </si>
  <si>
    <t>-790523815</t>
  </si>
  <si>
    <t>6,5*0,6</t>
  </si>
  <si>
    <t>3,9*5 'Přepočtené koeficientem množství</t>
  </si>
  <si>
    <t>74</t>
  </si>
  <si>
    <t>998276101</t>
  </si>
  <si>
    <t>Přesun hmot pro trubní vedení hloubené z trub z plastických hmot nebo sklolaminátových pro vodovody nebo kanalizace v otevřeném výkopu dopravní vzdálenost do 15 m</t>
  </si>
  <si>
    <t>2059106308</t>
  </si>
  <si>
    <t>721</t>
  </si>
  <si>
    <t>Zdravotechnika - vnitřní kanalizace</t>
  </si>
  <si>
    <t>75</t>
  </si>
  <si>
    <t>721290112</t>
  </si>
  <si>
    <t>Zkouška těsnosti kanalizace v objektech vodou DN 150 nebo DN 200</t>
  </si>
  <si>
    <t>-40049082</t>
  </si>
  <si>
    <t>SO 301 - Přeložka kabelu VN</t>
  </si>
  <si>
    <t>2224</t>
  </si>
  <si>
    <t>45310000-3</t>
  </si>
  <si>
    <t>43.21</t>
  </si>
  <si>
    <t>M - Práce a dodávky M</t>
  </si>
  <si>
    <t xml:space="preserve">    21-M - Elektromontáže</t>
  </si>
  <si>
    <t xml:space="preserve">    46-M - Zemní práce při extr.mont.pracích</t>
  </si>
  <si>
    <t>OST - Ostatní</t>
  </si>
  <si>
    <t>Práce a dodávky M</t>
  </si>
  <si>
    <t>21-M</t>
  </si>
  <si>
    <t>Elektromontáže</t>
  </si>
  <si>
    <t>210102022</t>
  </si>
  <si>
    <t>Propojení kabelů nebo vodičů spojkou do 22 kV venkovní páskovou vodičů celoplastových [typ SJpl 1 až 5], průřezu žíly do 150 mm2</t>
  </si>
  <si>
    <t>-741051466</t>
  </si>
  <si>
    <t>35436030R</t>
  </si>
  <si>
    <t>spojka kabelová Al 120 ALU-ZE-T</t>
  </si>
  <si>
    <t>128</t>
  </si>
  <si>
    <t>-251263603</t>
  </si>
  <si>
    <t>35436200R</t>
  </si>
  <si>
    <t>spojka kabelová EPJMe 1C-24-F-T3-P1 verze 1.2 s vnitřní elektrodou</t>
  </si>
  <si>
    <t>-1754344219</t>
  </si>
  <si>
    <t>210280001</t>
  </si>
  <si>
    <t>Zkoušky a prohlídky elektrických rozvodů a zařízení celková prohlídka, zkoušení, měření a vyhotovení revizní zprávy pro objem montážních prací do 100 tisíc Kč</t>
  </si>
  <si>
    <t>175201759</t>
  </si>
  <si>
    <t>210930102</t>
  </si>
  <si>
    <t>Montáž izolovaných vodičů hliníkových do 22 kV bez ukončení uložených volně AXEKCY, do 22 kV, počtu a průřezu žil 1 x 150 mm2</t>
  </si>
  <si>
    <t>-940180143</t>
  </si>
  <si>
    <t>34115000R</t>
  </si>
  <si>
    <t>kabel 22-AXEKVCEY 1x120/16 RMV</t>
  </si>
  <si>
    <t>1533162054</t>
  </si>
  <si>
    <t>210950111</t>
  </si>
  <si>
    <t>Ostatní práce při montáži vodičů, šňůr a kabelů svazkování jednožilových kabelů vn</t>
  </si>
  <si>
    <t>1372744967</t>
  </si>
  <si>
    <t>34518100R</t>
  </si>
  <si>
    <t>řemínek upevňovací</t>
  </si>
  <si>
    <t>617716751</t>
  </si>
  <si>
    <t>59164700R</t>
  </si>
  <si>
    <t>čepička smršťovací KTK 52/25</t>
  </si>
  <si>
    <t>1038690251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</si>
  <si>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</si>
  <si>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</si>
  <si>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</si>
  <si>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</si>
  <si>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</si>
  <si>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-1750802851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</si>
  <si>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</si>
  <si>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</si>
  <si>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-590285860</t>
  </si>
  <si>
    <t>460030031</t>
  </si>
  <si>
    <t>Přípravné terénní práce vytrhání dlažby včetně ručního rozebrání, vytřídění, odhozu na hromady nebo naložení na dopravní prostředek a očistění kostek nebo dlaždic z pískového podkladu z kostek velkých, spáry nezalité</t>
  </si>
  <si>
    <t>-1279736968</t>
  </si>
  <si>
    <t>460030162</t>
  </si>
  <si>
    <t>Přípravné terénní práce odstranění podkladu nebo krytu komunikace včetně rozpojení na kusy a zarovnání styčné spáry z betonu prostého, tloušťky přes 15 do 30 cm</t>
  </si>
  <si>
    <t>-143028495</t>
  </si>
  <si>
    <t>460050803</t>
  </si>
  <si>
    <t>Hloubení nezapažených jam ručně  s přemístěním výkopku do vzdálenosti 3 m od okraje jámy nebo naložením na dopravní prostředek, včetně zásypu, zhutnění a urovnání povrchu ostatních typů v hornině třídy 3</t>
  </si>
  <si>
    <t>1552447134</t>
  </si>
  <si>
    <t>460080112</t>
  </si>
  <si>
    <t>Základové konstrukce bourání základu včetně záhozu jámy sypaninou, zhutnění a urovnání betonového</t>
  </si>
  <si>
    <t>297535254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</si>
  <si>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</si>
  <si>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</si>
  <si>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562484680</t>
  </si>
  <si>
    <t>460230013</t>
  </si>
  <si>
    <t>Ostatní vykopávky ručně rýha pro kabelové spojky pro vn včetně přemístění výkopku do 3 m nebo naložení na dopravní prostředek přes 10 kV, v hornině třídy 3</t>
  </si>
  <si>
    <t>-1260876303</t>
  </si>
  <si>
    <t>460421141</t>
  </si>
  <si>
    <t>Kabelové lože včetně podsypu, zhutnění a urovnání povrchu z písku nebo štěrkopísku tloušťky 10 cm nad kabel zakryté betonovými deskami vel. 50 x 25 cm, šířky lože do 25 cm</t>
  </si>
  <si>
    <t>-942597891</t>
  </si>
  <si>
    <t>592131040</t>
  </si>
  <si>
    <t>deska krycí betonová 50 x 23/15,4 x 4,5 cm</t>
  </si>
  <si>
    <t>995798018</t>
  </si>
  <si>
    <t>460421903</t>
  </si>
  <si>
    <t>Kabelové lože včetně podsypu, zhutnění a urovnání povrchu oprava lože kabelů včetně vyjmutí a očištění cihel, odstranění záhozové vrstvy, zřízení podsypu a záhozu tloušťky 5 cm nad kabel, zhutnění a urovnání povrchu, zakrytí cihlami s použitím maximálně 25 % nových cihel, z písku nebo štěrkopísku, šířky lože přes 30 do 45 cm</t>
  </si>
  <si>
    <t>944690644</t>
  </si>
  <si>
    <t>460500002</t>
  </si>
  <si>
    <t>Oddělení kabelů přepážkou s utěsněním, ve výkopu z betonových desek</t>
  </si>
  <si>
    <t>-1917496858</t>
  </si>
  <si>
    <t>460510076</t>
  </si>
  <si>
    <t>Kabelové prostupy, kanály a multikanály kabelové prostupy z trub plastových včetně osazení, utěsnění a spárování do rýhy, bez výkopových prací s obetonováním, vnitřního průměru přes 15 do 20 cm</t>
  </si>
  <si>
    <t>510834722</t>
  </si>
  <si>
    <t>28617300R</t>
  </si>
  <si>
    <t>trubka vrapovaná DN 200 červená</t>
  </si>
  <si>
    <t>-1624718715</t>
  </si>
  <si>
    <t>460510283</t>
  </si>
  <si>
    <t>Kabelové prostupy, kanály a multikanály kanály z prefabrikovaných betonových žlabů zapuštěné do terénu, včetně výkopu horniny, utěsnění, vyspárování a zakrytí víkem neasfaltované 23x18,5/13x13 cm [TK 2]</t>
  </si>
  <si>
    <t>863363814</t>
  </si>
  <si>
    <t>460510402</t>
  </si>
  <si>
    <t>Kabelové prostupy, kanály a multikanály vyčištění stávajících kabelových trub čistící soupravou bez kabelové komory</t>
  </si>
  <si>
    <t>-1238584807</t>
  </si>
  <si>
    <t>460560273</t>
  </si>
  <si>
    <t>Zásyp kabelových rýh ručně včetně zhutnění a uložení výkopku do vrstev a urovnání povrchu šířky 50 cm hloubky 90 cm, v hornině třídy 3</t>
  </si>
  <si>
    <t>-38410299</t>
  </si>
  <si>
    <t>460561603</t>
  </si>
  <si>
    <t>Zásyp kabelových rýh ručně včetně zhutnění a uložení výkopku do vrstev a urovnání povrchu šířky 140 cm ostatních rozměrů, v hornině třídy 3</t>
  </si>
  <si>
    <t>-980726024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</si>
  <si>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</si>
  <si>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</si>
  <si>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-191649042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</si>
  <si>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</si>
  <si>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</si>
  <si>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-1345431780</t>
  </si>
  <si>
    <t>4606000R1</t>
  </si>
  <si>
    <t>Poplatek za skládku betonu, asfaltu, sutě</t>
  </si>
  <si>
    <t>471038883</t>
  </si>
  <si>
    <t>4606000R2</t>
  </si>
  <si>
    <t>Poplatek za skládku zeminy</t>
  </si>
  <si>
    <t>91666922</t>
  </si>
  <si>
    <t>4606000R3</t>
  </si>
  <si>
    <t>Připojení do sítě VN 1 x spojkou včetně inženýrské činnosti</t>
  </si>
  <si>
    <t>sada</t>
  </si>
  <si>
    <t>696070660</t>
  </si>
  <si>
    <t>4606000R4</t>
  </si>
  <si>
    <t>Práce a manipulace PRE najíždění kabelu</t>
  </si>
  <si>
    <t>-1942543753</t>
  </si>
  <si>
    <t>OST</t>
  </si>
  <si>
    <t>Ostatní</t>
  </si>
  <si>
    <t>0000000R1</t>
  </si>
  <si>
    <t>Geometrické zaměření kabelové trasy - délka nad 100 m</t>
  </si>
  <si>
    <t>512</t>
  </si>
  <si>
    <t>1127114727</t>
  </si>
  <si>
    <t>0000000R2</t>
  </si>
  <si>
    <t>Geodetické doměření spojek VN - připojení na síť VN PREDi</t>
  </si>
  <si>
    <t>1548964190</t>
  </si>
  <si>
    <t>0000000R3</t>
  </si>
  <si>
    <t>Vytýčení hranice pozemku - trasa do 100 m</t>
  </si>
  <si>
    <t>-616601910</t>
  </si>
  <si>
    <t>0000000R4</t>
  </si>
  <si>
    <t>Vypracování dokumentace skutečného provedení v digitální formě kabelů VN</t>
  </si>
  <si>
    <t>kpl</t>
  </si>
  <si>
    <t>-394355204</t>
  </si>
  <si>
    <t>0000000R5</t>
  </si>
  <si>
    <t>Vedlejší náklady</t>
  </si>
  <si>
    <t>-414408287</t>
  </si>
  <si>
    <t>0000000R6</t>
  </si>
  <si>
    <t>Dopravně inženýrská opatření</t>
  </si>
  <si>
    <t>108763845</t>
  </si>
  <si>
    <t>0000000R7</t>
  </si>
  <si>
    <t>Doprava</t>
  </si>
  <si>
    <t>-2071579804</t>
  </si>
  <si>
    <t>SO 501 - Ochrany kabelů NN</t>
  </si>
  <si>
    <t>42.22.1</t>
  </si>
  <si>
    <t xml:space="preserve">Městská část Praha 21 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</si>
  <si>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</si>
  <si>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</si>
  <si>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1957013700</t>
  </si>
  <si>
    <t>354410730</t>
  </si>
  <si>
    <t>drát průměr 10 mm FeZn</t>
  </si>
  <si>
    <t>-285874824</t>
  </si>
  <si>
    <t>Poznámka k položce:
Hmotnost: 0,62 kg/m</t>
  </si>
  <si>
    <t>99,5*0,62</t>
  </si>
  <si>
    <t>61,69*1,1 'Přepočtené koeficientem množství</t>
  </si>
  <si>
    <t>460150093</t>
  </si>
  <si>
    <t>Hloubení zapažených i nezapažených kabelových rýh ručně včetně urovnání dna s přemístěním výkopku do vzdálenosti 3 m od okraje jámy nebo naložením na dopravní prostředek šířky 40 cm, hloubky 120 cm, v hornině třídy 3</t>
  </si>
  <si>
    <t>1898596881</t>
  </si>
  <si>
    <t>460421013</t>
  </si>
  <si>
    <t>Kabelové lože včetně podsypu, zhutnění a urovnání povrchu z písku nebo štěrkopísku tloušťky 5 cm nad kabel zakryté cihlami, šířky lože přes 30 do 45 cm</t>
  </si>
  <si>
    <t>-18978847</t>
  </si>
  <si>
    <t>460520131</t>
  </si>
  <si>
    <t>Kabelové žlaby nebo kryty osazení tvárnice kabelové betonové do rýhy, bez výkopových prací a obsypu včetně utěsnění a spárování 2-otvorových</t>
  </si>
  <si>
    <t>2044362020</t>
  </si>
  <si>
    <t>592131000</t>
  </si>
  <si>
    <t>žlab kabelový betonový 100 x 18,5/10 x 10 cm</t>
  </si>
  <si>
    <t>-1238000827</t>
  </si>
  <si>
    <t>592131030</t>
  </si>
  <si>
    <t>deska krycí betonová 50 x 17/10 x 3,5 cm</t>
  </si>
  <si>
    <t>691628767</t>
  </si>
  <si>
    <t>100*2 'Přepočtené koeficientem množství</t>
  </si>
  <si>
    <t>460560093</t>
  </si>
  <si>
    <t>Zásyp kabelových rýh ručně včetně zhutnění a uložení výkopku do vrstev a urovnání povrchu šířky 40 cm hloubky 120 cm, v hornině třídy 3</t>
  </si>
  <si>
    <t>-1549897963</t>
  </si>
  <si>
    <t>00000000R</t>
  </si>
  <si>
    <t>-709887426</t>
  </si>
  <si>
    <t>SO 502 - Ochrany kabelů VN</t>
  </si>
  <si>
    <t>2046722165</t>
  </si>
  <si>
    <t>-1595642254</t>
  </si>
  <si>
    <t>40,5*0,62</t>
  </si>
  <si>
    <t>25,11*1,1 'Přepočtené koeficientem množství</t>
  </si>
  <si>
    <t>-1883209477</t>
  </si>
  <si>
    <t>-2090405796</t>
  </si>
  <si>
    <t>-1248663029</t>
  </si>
  <si>
    <t>978151413</t>
  </si>
  <si>
    <t>-291802455</t>
  </si>
  <si>
    <t>744391160</t>
  </si>
  <si>
    <t>SO 503 - Ochrany kabelů VO</t>
  </si>
  <si>
    <t>1901735923</t>
  </si>
  <si>
    <t>1511191208</t>
  </si>
  <si>
    <t>59*0,62</t>
  </si>
  <si>
    <t>36,58*1,1 'Přepočtené koeficientem množství</t>
  </si>
  <si>
    <t>985581557</t>
  </si>
  <si>
    <t>2119694938</t>
  </si>
  <si>
    <t>-850077075</t>
  </si>
  <si>
    <t>-21502609</t>
  </si>
  <si>
    <t>311477084</t>
  </si>
  <si>
    <t>59*2 'Přepočtené koeficientem množství</t>
  </si>
  <si>
    <t>1562485845</t>
  </si>
  <si>
    <t>-957667824</t>
  </si>
  <si>
    <t>SO 504 - Ochrany kabelů MTS</t>
  </si>
  <si>
    <t>-1011688211</t>
  </si>
  <si>
    <t>1116499973</t>
  </si>
  <si>
    <t>169,5*0,62</t>
  </si>
  <si>
    <t>105,09*1,1 'Přepočtené koeficientem množství</t>
  </si>
  <si>
    <t>477841448</t>
  </si>
  <si>
    <t>-1912054460</t>
  </si>
  <si>
    <t>-45194695</t>
  </si>
  <si>
    <t>-715021954</t>
  </si>
  <si>
    <t>1681209866</t>
  </si>
  <si>
    <t>170*2 'Přepočtené koeficientem množství</t>
  </si>
  <si>
    <t>1859391015</t>
  </si>
  <si>
    <t>171961176</t>
  </si>
  <si>
    <t>SO 601 - Vegetační a terénní úpravy</t>
  </si>
  <si>
    <t>42.11.2</t>
  </si>
  <si>
    <t>-1000473601</t>
  </si>
  <si>
    <t>-1107773013</t>
  </si>
  <si>
    <t>112101102</t>
  </si>
  <si>
    <t>Kácení stromů s odřezáním kmene a s odvětvením listnatých, průměru kmene přes 300 do 500 mm</t>
  </si>
  <si>
    <t>1852171366</t>
  </si>
  <si>
    <t>112201102</t>
  </si>
  <si>
    <t>Odstranění pařezů s jejich vykopáním, vytrháním nebo odstřelením, s přesekáním kořenů průměru přes 300 do 500 mm</t>
  </si>
  <si>
    <t>-478495203</t>
  </si>
  <si>
    <t>1972874552</t>
  </si>
  <si>
    <t>odvoz přebytečné ornice na skládku s poplatkem</t>
  </si>
  <si>
    <t>původní sejmutí ornice při bouracích pracech</t>
  </si>
  <si>
    <t>832*0,15</t>
  </si>
  <si>
    <t>ornice potřebná pro zpětné ozelenění ( odvezená na meziskládku do 250 m )</t>
  </si>
  <si>
    <t>-579*0,15</t>
  </si>
  <si>
    <t>121101103</t>
  </si>
  <si>
    <t>Sejmutí ornice nebo lesní půdy s vodorovným přemístěním na hromady v místě upotřebení nebo na dočasné či trvalé skládky se složením, na vzdálenost přes 100 do 250 m</t>
  </si>
  <si>
    <t>-717320362</t>
  </si>
  <si>
    <t>přemístění na mezideponii pro zpětné použití</t>
  </si>
  <si>
    <t>579*0,15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</si>
  <si>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</si>
  <si>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</si>
  <si>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1359264527</t>
  </si>
  <si>
    <t>86,85</t>
  </si>
  <si>
    <t>162301402</t>
  </si>
  <si>
    <t>Vodorovné přemístění větví, kmenů nebo pařezů s naložením, složením a dopravou do 5000 m větví stromů listnatých, průměru kmene přes 300 do 500 mm</t>
  </si>
  <si>
    <t>1956417952</t>
  </si>
  <si>
    <t>162301412</t>
  </si>
  <si>
    <t>Vodorovné přemístění větví, kmenů nebo pařezů s naložením, složením a dopravou do 5000 m kmenů stromů listnatých, průměru přes 300 do 500 mm</t>
  </si>
  <si>
    <t>-63477507</t>
  </si>
  <si>
    <t>162301422</t>
  </si>
  <si>
    <t>Vodorovné přemístění větví, kmenů nebo pařezů s naložením, složením a dopravou do 5000 m pařezů kmenů, průměru přes 300 do 500 mm</t>
  </si>
  <si>
    <t>1249097020</t>
  </si>
  <si>
    <t>1201759140</t>
  </si>
  <si>
    <t>křoviny 40 m2 - odvoz do 10 km</t>
  </si>
  <si>
    <t>2*40</t>
  </si>
  <si>
    <t>162301902</t>
  </si>
  <si>
    <t>Vodorovné přemístění větví, kmenů nebo pařezů s naložením, složením a dopravou Příplatek k cenám za každých dalších i započatých 5000 m přes 5000 m větví stromů listnatých, průměru kmene přes 300 do 500 mm</t>
  </si>
  <si>
    <t>1727360545</t>
  </si>
  <si>
    <t>162301912</t>
  </si>
  <si>
    <t>Vodorovné přemístění větví, kmenů nebo pařezů s naložením, složením a dopravou Příplatek k cenám za každých dalších i započatých 5000 m přes 5000 m kmenů stromů listnatých, o průměru přes 300 do 500 mm</t>
  </si>
  <si>
    <t>304324844</t>
  </si>
  <si>
    <t>162301922</t>
  </si>
  <si>
    <t>Vodorovné přemístění větví, kmenů nebo pařezů s naložením, složením a dopravou Příplatek k cenám za každých dalších i započatých 5000 m přes 5000 m pařezů kmenů, průměru přes 300 do 500 mm</t>
  </si>
  <si>
    <t>1305663477</t>
  </si>
  <si>
    <t>-1906772922</t>
  </si>
  <si>
    <t xml:space="preserve"> ornice odvážená na skládku s poplatkem ( přebytečná ornice )</t>
  </si>
  <si>
    <t>37,95</t>
  </si>
  <si>
    <t>167101102</t>
  </si>
  <si>
    <t>Nakládání, skládání a překládání neulehlého výkopku nebo sypaniny nakládání, množství přes 100 m3, z hornin tř. 1 až 4</t>
  </si>
  <si>
    <t>899938475</t>
  </si>
  <si>
    <t>nakládání ornice odvážené na skládku s poplatkem ( přebytečná ornice )</t>
  </si>
  <si>
    <t>nakládání ornice z mezideponie pro zpětné zatravnění</t>
  </si>
  <si>
    <t>915269659</t>
  </si>
  <si>
    <t>-566558720</t>
  </si>
  <si>
    <t>37,95*1,6 'Přepočtené koeficientem množství</t>
  </si>
  <si>
    <t>181301112</t>
  </si>
  <si>
    <t>Rozprostření a urovnání ornice v rovině nebo ve svahu sklonu do 1:5 při souvislé ploše přes 500 m2, tl. vrstvy přes 100 do 150 mm</t>
  </si>
  <si>
    <t>1474159401</t>
  </si>
  <si>
    <t>579</t>
  </si>
  <si>
    <t>1525025608</t>
  </si>
  <si>
    <t>-240029735</t>
  </si>
  <si>
    <t>579*0,025 'Přepočtené koeficientem množství</t>
  </si>
  <si>
    <t>-123583530</t>
  </si>
  <si>
    <t>184103811</t>
  </si>
  <si>
    <t>Výsadba keřů bez balu výšky do 1 m se zřízením zářezů na svahu přes 1:5 do 1:2 při vzdálenosti zářezu do 1,0 m</t>
  </si>
  <si>
    <t>-357729231</t>
  </si>
  <si>
    <t>02650000R</t>
  </si>
  <si>
    <t>hlohyně šarlatová</t>
  </si>
  <si>
    <t>1777982728</t>
  </si>
  <si>
    <t>184911421</t>
  </si>
  <si>
    <t>Mulčování vysazených rostlin mulčovací kůrou, tl. do 100 mm v rovině nebo na svahu do 1:5</t>
  </si>
  <si>
    <t>-1969250877</t>
  </si>
  <si>
    <t>103911000</t>
  </si>
  <si>
    <t>kůra mulčovací VL</t>
  </si>
  <si>
    <t>181975837</t>
  </si>
  <si>
    <t>18*0,103 'Přepočtené koeficientem množství</t>
  </si>
  <si>
    <t>185804311</t>
  </si>
  <si>
    <t>Zalití rostlin vodou plochy záhonů jednotlivě do 20 m2</t>
  </si>
  <si>
    <t>-2002168333</t>
  </si>
  <si>
    <t>18*0,007 'Přepočtené koeficientem množství</t>
  </si>
  <si>
    <t>1775573900</t>
  </si>
  <si>
    <t>579*0,007 'Přepočtené koeficientem množství</t>
  </si>
  <si>
    <t>997013811</t>
  </si>
  <si>
    <t>Poplatek za uložení stavebního odpadu na skládce (skládkovné) dřevěného</t>
  </si>
  <si>
    <t>-2000971011</t>
  </si>
  <si>
    <t>dřevo z kácených keřů a stromů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</si>
  <si>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</si>
  <si>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</si>
  <si>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</si>
  <si>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</si>
  <si>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</si>
  <si>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</si>
  <si>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</si>
  <si>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</si>
  <si>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</si>
  <si>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</si>
  <si>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</si>
  <si>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</si>
  <si>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</si>
  <si>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2036377489</t>
  </si>
  <si>
    <t>012203000</t>
  </si>
  <si>
    <t>Geodetické práce při provádění stavby + pasportizace objektů</t>
  </si>
  <si>
    <t>-110152730</t>
  </si>
  <si>
    <t>013254000</t>
  </si>
  <si>
    <t>Průzkumné, geodetické a projektové práce projektové práce dokumentace stavby (výkresová a textová) skutečného provedení stavby</t>
  </si>
  <si>
    <t>1235391704</t>
  </si>
  <si>
    <t>VRN3</t>
  </si>
  <si>
    <t>Zařízení staveniště</t>
  </si>
  <si>
    <t>030001000</t>
  </si>
  <si>
    <t>Základní rozdělení průvodních činností a nákladů zařízení staveniště</t>
  </si>
  <si>
    <t>400323697</t>
  </si>
  <si>
    <t>034503000</t>
  </si>
  <si>
    <t>Zařízení staveniště zabezpečení staveniště informační tabule</t>
  </si>
  <si>
    <t>207601855</t>
  </si>
  <si>
    <t>VRN4</t>
  </si>
  <si>
    <t>Inženýrská činnost</t>
  </si>
  <si>
    <t>041403000</t>
  </si>
  <si>
    <t>Inženýrská činnost dozory koordinátor BOZP na staveništi</t>
  </si>
  <si>
    <t>měsíc</t>
  </si>
  <si>
    <t>1591623636</t>
  </si>
  <si>
    <t>042503000</t>
  </si>
  <si>
    <t>Inženýrská činnost posudky plán BOZP na staveništi</t>
  </si>
  <si>
    <t>686329480</t>
  </si>
  <si>
    <t>043134000</t>
  </si>
  <si>
    <t>Inženýrská činnost zkoušky a ostatní měření zkoušky zátěžové</t>
  </si>
  <si>
    <t>1926395141</t>
  </si>
  <si>
    <t>VRN9</t>
  </si>
  <si>
    <t>Ostatní náklady</t>
  </si>
  <si>
    <t>092103001</t>
  </si>
  <si>
    <t>Ostatní náklady související s provozem náklady na zkušební provoz</t>
  </si>
  <si>
    <t>128342388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</si>
  <si>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</si>
  <si>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</si>
  <si>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</si>
  <si>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</si>
  <si>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</si>
  <si>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</si>
  <si>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</si>
  <si>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</si>
  <si>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</si>
  <si>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</si>
  <si>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</si>
  <si>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</si>
  <si>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</si>
  <si>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</si>
  <si>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</si>
  <si>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</si>
  <si>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</si>
  <si>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</si>
  <si>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</si>
  <si>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</si>
  <si>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</si>
  <si>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</si>
  <si>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</si>
  <si>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</si>
  <si>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</si>
  <si>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</si>
  <si>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</si>
  <si>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</si>
  <si>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</si>
  <si>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</si>
  <si>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</si>
  <si>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</si>
  <si>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</si>
  <si>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</si>
  <si>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</si>
  <si>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</si>
  <si>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</si>
  <si>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</si>
  <si>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</si>
  <si>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</si>
  <si>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</si>
  <si>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</si>
  <si>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</si>
  <si>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</si>
  <si>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</si>
  <si>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</si>
  <si>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</si>
  <si>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</si>
  <si>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</si>
  <si>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</si>
  <si>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</si>
  <si>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</si>
  <si>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</si>
  <si>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</si>
  <si>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</si>
  <si>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</si>
  <si>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</si>
  <si>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</si>
  <si>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</si>
  <si>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</si>
  <si>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</si>
  <si>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</si>
  <si>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</si>
  <si>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</si>
  <si>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</si>
  <si>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</si>
  <si>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</si>
  <si>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</si>
  <si>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</si>
  <si>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</si>
  <si>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</si>
  <si>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</si>
  <si>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</si>
  <si>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</si>
  <si>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</si>
  <si>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</si>
  <si>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</si>
  <si>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</si>
  <si>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</si>
  <si>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</si>
  <si>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</si>
  <si>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</si>
  <si>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</si>
  <si>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</si>
  <si>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</si>
  <si>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</si>
  <si>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</si>
  <si>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</si>
  <si>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</si>
  <si>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</si>
  <si>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</si>
  <si>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</si>
  <si>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</si>
  <si>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</si>
  <si>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</si>
  <si>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</si>
  <si>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</si>
  <si>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</si>
  <si>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</si>
  <si>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</si>
  <si>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</si>
  <si>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</si>
  <si>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</si>
  <si>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</si>
  <si>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</si>
  <si>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</si>
  <si>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</si>
  <si>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</si>
  <si>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</si>
  <si>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</si>
  <si>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</si>
  <si>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</si>
  <si>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</si>
  <si>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</si>
  <si>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</si>
  <si>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</si>
  <si>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</si>
  <si>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</si>
  <si>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</si>
  <si>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</si>
  <si>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</si>
  <si>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</si>
  <si>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</si>
  <si>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</si>
  <si>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</si>
  <si>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</si>
  <si>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</si>
  <si>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</si>
  <si>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</si>
  <si>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</si>
  <si>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</si>
  <si>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</si>
  <si>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</si>
  <si>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</si>
  <si>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</si>
  <si>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</si>
  <si>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</si>
  <si>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</si>
  <si>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</si>
  <si>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</si>
  <si>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</si>
  <si>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</si>
  <si>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</si>
  <si>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</si>
  <si>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</si>
  <si>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</si>
  <si>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</si>
  <si>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</si>
  <si>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</si>
  <si>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</si>
  <si>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</si>
  <si>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</si>
  <si>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</si>
  <si>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</si>
  <si>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</si>
  <si>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</si>
  <si>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</si>
  <si>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</si>
  <si>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</si>
  <si>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</si>
  <si>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</si>
  <si>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</si>
  <si>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</si>
  <si>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</si>
  <si>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</si>
  <si>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</si>
  <si>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</si>
  <si>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</si>
  <si>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</si>
  <si>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</si>
  <si>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</si>
  <si>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</si>
  <si>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</si>
  <si>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</si>
  <si>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</si>
  <si>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</si>
  <si>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</si>
  <si>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</si>
  <si>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</si>
  <si>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</si>
  <si>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</si>
  <si>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</si>
  <si>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</si>
  <si>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</si>
  <si>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{f35b94be-9c07-48d9-96b3-55fe78a0ffc8}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</si>
  <si>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</si>
  <si>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</si>
  <si>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</si>
  <si>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</si>
  <si>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</si>
  <si>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</si>
  <si>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</si>
  <si>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</si>
  <si>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</si>
  <si>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</si>
  <si>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</si>
  <si>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komunikace v ul. Druhanická</t>
  </si>
  <si>
    <t>KSO:</t>
  </si>
  <si>
    <t>CC-CZ:</t>
  </si>
  <si>
    <t>Místo:</t>
  </si>
  <si>
    <t>k.ú.Újezd nad Lesy</t>
  </si>
  <si>
    <t>Datum:</t>
  </si>
  <si>
    <t>6. 4. 2017</t>
  </si>
  <si>
    <t>Zadavatel:</t>
  </si>
  <si>
    <t>IČ:</t>
  </si>
  <si>
    <t>Městská část Praha 21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</si>
  <si>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</si>
  <si>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</si>
  <si>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</si>
  <si>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</si>
  <si>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</si>
  <si>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</si>
  <si>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</si>
  <si>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</si>
  <si>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</si>
  <si>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</si>
  <si>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</si>
  <si>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</si>
  <si>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</si>
  <si>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</si>
  <si>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</si>
  <si>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</si>
  <si>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</si>
  <si>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</si>
  <si>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</si>
  <si>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</si>
  <si>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</si>
  <si>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</si>
  <si>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</si>
  <si>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</si>
  <si>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</si>
  <si>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</si>
  <si>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</si>
  <si>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</si>
  <si>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</si>
  <si>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</si>
  <si>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</si>
  <si>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</si>
  <si>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</si>
  <si>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</si>
  <si>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</si>
  <si>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</si>
  <si>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</si>
  <si>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</si>
  <si>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</si>
  <si>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</si>
  <si>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</si>
  <si>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</si>
  <si>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</si>
  <si>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</si>
  <si>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</si>
  <si>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</si>
  <si>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102</t>
  </si>
  <si>
    <t>Komunikace Druhanická</t>
  </si>
  <si>
    <t>ING</t>
  </si>
  <si>
    <t>1</t>
  </si>
  <si>
    <t>{22682515-21fc-4fe5-b57d-9739c5add707}</t>
  </si>
  <si>
    <t>822 27</t>
  </si>
  <si>
    <t>2</t>
  </si>
  <si>
    <t>SO 102-A</t>
  </si>
  <si>
    <t>Snížení terénu v místě vjezdu na hřiště</t>
  </si>
  <si>
    <t>{f4ba5da3-b07d-4a52-a59b-edf7286eba1e}</t>
  </si>
  <si>
    <t>823 21 1</t>
  </si>
  <si>
    <t>SO 103</t>
  </si>
  <si>
    <t>Dopravní značení</t>
  </si>
  <si>
    <t>{73fafc58-26b2-47c9-bf14-0f3be4b84c35}</t>
  </si>
  <si>
    <t>SO 201</t>
  </si>
  <si>
    <t>Odvodnění komunikací</t>
  </si>
  <si>
    <t>{f1857aee-fc7b-40ca-ab4c-3192e26f3b82}</t>
  </si>
  <si>
    <t>827 22 1</t>
  </si>
  <si>
    <t>SO 301</t>
  </si>
  <si>
    <t>Přeložka kabelu VN</t>
  </si>
  <si>
    <t>STA</t>
  </si>
  <si>
    <t>{86565370-a48f-4693-abac-f34812e3576b}</t>
  </si>
  <si>
    <t>828 72</t>
  </si>
  <si>
    <t>SO 501</t>
  </si>
  <si>
    <t>Ochrany kabelů NN</t>
  </si>
  <si>
    <t>{dd10bb15-232f-4e41-aa5b-b4ec4476fc8d}</t>
  </si>
  <si>
    <t>828 73</t>
  </si>
  <si>
    <t>SO 502</t>
  </si>
  <si>
    <t>Ochrany kabelů VN</t>
  </si>
  <si>
    <t>{e33be3cc-6a97-48b1-a88b-723aa9fc068f}</t>
  </si>
  <si>
    <t>SO 503</t>
  </si>
  <si>
    <t>Ochrany kabelů VO</t>
  </si>
  <si>
    <t>{b3b828a3-c322-4d5a-825a-7da7d8fffe2f}</t>
  </si>
  <si>
    <t>828 75</t>
  </si>
  <si>
    <t>SO 504</t>
  </si>
  <si>
    <t>Ochrany kabelů MTS</t>
  </si>
  <si>
    <t>{6d4aaa88-6537-4715-b980-e794f61bcf44}</t>
  </si>
  <si>
    <t>828 74</t>
  </si>
  <si>
    <t>SO 601</t>
  </si>
  <si>
    <t>Vegetační a terénní úpravy</t>
  </si>
  <si>
    <t>{c23f6914-1c88-4a6c-8b15-639fb2e8267e}</t>
  </si>
  <si>
    <t>823 27 1</t>
  </si>
  <si>
    <t>VON</t>
  </si>
  <si>
    <t>Vedlejší a ostatní náklady</t>
  </si>
  <si>
    <t>{f674060f-f176-4bc4-accb-314db63d6e55}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</si>
  <si>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</si>
  <si>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</si>
  <si>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</si>
  <si>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</si>
  <si>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</si>
  <si>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</si>
  <si>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</si>
  <si>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102 - Komunikace Druhanická</t>
  </si>
  <si>
    <t>21121</t>
  </si>
  <si>
    <t>CZ-CPV:</t>
  </si>
  <si>
    <t>45233000-9</t>
  </si>
  <si>
    <t>CZ-CPA:</t>
  </si>
  <si>
    <t>42.11.10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</si>
  <si>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</si>
  <si>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</si>
  <si>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</si>
  <si>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</si>
  <si>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</si>
  <si>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</si>
  <si>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</si>
  <si>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</si>
  <si>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</si>
  <si>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</si>
  <si>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</si>
  <si>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</si>
  <si>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</si>
  <si>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</si>
  <si>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</si>
  <si>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</si>
  <si>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</si>
  <si>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</si>
  <si>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</si>
  <si>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</si>
  <si>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</si>
  <si>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</si>
  <si>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</si>
  <si>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</si>
  <si>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</si>
  <si>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</si>
  <si>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</si>
  <si>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</si>
  <si>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</si>
  <si>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</si>
  <si>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</si>
  <si>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</si>
  <si>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</si>
  <si>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</si>
  <si>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</si>
  <si>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</si>
  <si>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</si>
  <si>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</si>
  <si>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</si>
  <si>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01</t>
  </si>
  <si>
    <t>4</t>
  </si>
  <si>
    <t>-1092256278</t>
  </si>
  <si>
    <t>VV</t>
  </si>
  <si>
    <t>výměra dle projektanta</t>
  </si>
  <si>
    <t>170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</si>
  <si>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</si>
  <si>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</si>
  <si>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339198833</t>
  </si>
  <si>
    <t>zámková vjezdová dlažba 80 mm</t>
  </si>
  <si>
    <t>50</t>
  </si>
  <si>
    <t>3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</si>
  <si>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</si>
  <si>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</si>
  <si>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-674468957</t>
  </si>
  <si>
    <t>lože pod zámkovou dlažbou tl.30 mm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</si>
  <si>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</si>
  <si>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</si>
  <si>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-1943037758</t>
  </si>
  <si>
    <t>podklad ze štěrkodrtě pod zámkovou dlažbou tl.280 mm</t>
  </si>
  <si>
    <t>5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</si>
  <si>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</si>
  <si>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</si>
  <si>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68999917</t>
  </si>
  <si>
    <t>podklad ze štěrkodrtě pod asfaltem tl.250 mm</t>
  </si>
  <si>
    <t>1800</t>
  </si>
  <si>
    <t>6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</si>
  <si>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</si>
  <si>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</si>
  <si>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289884528</t>
  </si>
  <si>
    <t>asfalt tl.150 mm</t>
  </si>
  <si>
    <t>7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</si>
  <si>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</si>
  <si>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</si>
  <si>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</si>
  <si>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-1646979000</t>
  </si>
  <si>
    <t>odkopávky - zpevněné plochy ( včetně hloubení pro trativod, obruby a sloupky oplocení kontejnerového stání )</t>
  </si>
  <si>
    <t>celkem vytěženo včetně povrchů a jejich podkladních vrstev</t>
  </si>
  <si>
    <t>( 28,86 m3 zeminy se použije do násypů pláně )</t>
  </si>
  <si>
    <t>1441,75-28,86</t>
  </si>
  <si>
    <t>odpočet původních povrchů a jejich podkladních vrstev</t>
  </si>
  <si>
    <t>-1800*0,4-50*0,39-823*0,15</t>
  </si>
  <si>
    <t>Mezisoučet</t>
  </si>
  <si>
    <t>3.tř.těžitelnosti zeminy - 60%</t>
  </si>
  <si>
    <t>549,94*0,6</t>
  </si>
  <si>
    <t>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</si>
  <si>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</si>
  <si>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</si>
  <si>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-1503668430</t>
  </si>
  <si>
    <t>329,964*0,3 'Přepočtené koeficientem množství</t>
  </si>
  <si>
    <t>9</t>
  </si>
  <si>
    <t>122301102</t>
  </si>
  <si>
    <t>Odkopávky a prokopávky nezapažené s přehozením výkopku na vzdálenost do 3 m nebo s naložením na dopravní prostředek v hornině tř. 4 přes 100 do 1 000 m3</t>
  </si>
  <si>
    <t>281663208</t>
  </si>
  <si>
    <t>4.tř.těžitelnosti zeminy - 40%</t>
  </si>
  <si>
    <t>549,94*0,4</t>
  </si>
  <si>
    <t>10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</si>
  <si>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</si>
  <si>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</si>
  <si>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-917177698</t>
  </si>
  <si>
    <t>219,976*0,3 'Přepočtené koeficientem množství</t>
  </si>
  <si>
    <t>11</t>
  </si>
  <si>
    <t>162301501</t>
  </si>
  <si>
    <t>Vodorovné přemístění smýcených křovin do průměru kmene 100 mm na vzdálenost do 5 000 m</t>
  </si>
  <si>
    <t>1486870105</t>
  </si>
  <si>
    <t xml:space="preserve">přemístění na skládku do 10 km </t>
  </si>
  <si>
    <t>170*2</t>
  </si>
  <si>
    <t>12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</si>
  <si>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</si>
  <si>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</si>
  <si>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2035555069</t>
  </si>
  <si>
    <t>odvoz přebytečného výkopku z odkopávek na skládku s poplatkem</t>
  </si>
  <si>
    <t>odkopávky - zpevněné plochy</t>
  </si>
  <si>
    <t>Součet</t>
  </si>
  <si>
    <t>13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</si>
  <si>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</si>
  <si>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</si>
  <si>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50913773</t>
  </si>
  <si>
    <t>výkopek do pláně komunikace</t>
  </si>
  <si>
    <t>28,86</t>
  </si>
  <si>
    <t>14</t>
  </si>
  <si>
    <t>171201201</t>
  </si>
  <si>
    <t>Uložení sypaniny na skládky</t>
  </si>
  <si>
    <t>-1476532368</t>
  </si>
  <si>
    <t>171201211</t>
  </si>
  <si>
    <t>Uložení sypaniny poplatek za uložení sypaniny na skládce (skládkovné)</t>
  </si>
  <si>
    <t>t</t>
  </si>
  <si>
    <t>139693330</t>
  </si>
  <si>
    <t>549,94*1,6 'Přepočtené koeficientem množství</t>
  </si>
  <si>
    <t>16</t>
  </si>
  <si>
    <t>174101101</t>
  </si>
  <si>
    <t>Zásyp sypaninou z jakékoliv horniny s uložením výkopku ve vrstvách se zhutněním jam, šachet, rýh nebo kolem objektů v těchto vykopávkách</t>
  </si>
  <si>
    <t>1610947311</t>
  </si>
  <si>
    <t>zásyp kamenivem fr.8-16 mm za palisádami</t>
  </si>
  <si>
    <t>výška zásypu = délka palisády - cca 1/3 délky palisády - osetí 150 mm</t>
  </si>
  <si>
    <t>palisády výšky 400 mm - 85 m´</t>
  </si>
  <si>
    <t>85*(0,1+0,3)/2*0,15</t>
  </si>
  <si>
    <t>palisády výšky 600 mm - 172 m´</t>
  </si>
  <si>
    <t>172*(0,1+0,3)/2*0,25</t>
  </si>
  <si>
    <t>palisády výšky 800 mm - 60 m´</t>
  </si>
  <si>
    <t>60*(0,1+0,3)/2*0,40</t>
  </si>
  <si>
    <t>17</t>
  </si>
  <si>
    <t>M</t>
  </si>
  <si>
    <t>583336510</t>
  </si>
  <si>
    <t>kamenivo těžené hrubé frakce 8-16</t>
  </si>
  <si>
    <t>1031730114</t>
  </si>
  <si>
    <t>15,95*1,85 'Přepočtené koeficientem množství</t>
  </si>
  <si>
    <t>18</t>
  </si>
  <si>
    <t>181951102</t>
  </si>
  <si>
    <t>Úprava pláně vyrovnáním výškových rozdílů v hornině tř. 1 až 4 se zhutněním</t>
  </si>
  <si>
    <t>791297352</t>
  </si>
  <si>
    <t>asfaltová vozovka</t>
  </si>
  <si>
    <t>chodníky 6 cm</t>
  </si>
  <si>
    <t>10+699</t>
  </si>
  <si>
    <t>chodníky + kontejnerová stání 8 cm</t>
  </si>
  <si>
    <t>3+195+30</t>
  </si>
  <si>
    <t>obrubníky</t>
  </si>
  <si>
    <t>(255+145+6)*0,5</t>
  </si>
  <si>
    <t>413*0,3</t>
  </si>
  <si>
    <t>palisády</t>
  </si>
  <si>
    <t>(85+172+60)*0,5</t>
  </si>
  <si>
    <t>Zakládání</t>
  </si>
  <si>
    <t>19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</si>
  <si>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</si>
  <si>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</si>
  <si>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m</t>
  </si>
  <si>
    <t>-1733595175</t>
  </si>
  <si>
    <t>odvodnění pláně vozovky</t>
  </si>
  <si>
    <t>PE 160 mm</t>
  </si>
  <si>
    <t>327</t>
  </si>
  <si>
    <t>20</t>
  </si>
  <si>
    <t>212755212</t>
  </si>
  <si>
    <t>Trativody bez lože z drenážních trubek plastových flexibilních D 65 mm</t>
  </si>
  <si>
    <t>-1190861313</t>
  </si>
  <si>
    <t>drenážní potrubí se osadí do zásypu za palisádami</t>
  </si>
  <si>
    <t>85+172+60</t>
  </si>
  <si>
    <t>275313711</t>
  </si>
  <si>
    <t>Základy z betonu prostého patky a bloky z betonu kamenem neprokládaného tř. C 20/25</t>
  </si>
  <si>
    <t>-1301755401</t>
  </si>
  <si>
    <t>kontejnerové stání - patky oplocení do výkopu bez bednění</t>
  </si>
  <si>
    <t>0,25*0,25*1*12</t>
  </si>
  <si>
    <t>0,75*1,035 'Přepočtené koeficientem množství</t>
  </si>
  <si>
    <t>Svislé a kompletní konstrukce</t>
  </si>
  <si>
    <t>22</t>
  </si>
  <si>
    <t>338171121</t>
  </si>
  <si>
    <t>Osazování sloupků a vzpěr plotových ocelových trubkových nebo profilovaných výšky do 2,60 m se zalitím cementovou maltou do vynechaných otvorů</t>
  </si>
  <si>
    <t>kus</t>
  </si>
  <si>
    <t>-1364938886</t>
  </si>
  <si>
    <t>kontejnerové stání</t>
  </si>
  <si>
    <t>23</t>
  </si>
  <si>
    <t>553422630</t>
  </si>
  <si>
    <t>sloupek plotový pozinkovaný a komaxitový 2500/48x1,5 mm</t>
  </si>
  <si>
    <t>-1908996589</t>
  </si>
  <si>
    <t>24</t>
  </si>
  <si>
    <t>339921131</t>
  </si>
  <si>
    <t>Osazování palisád betonových v řadě se zabetonováním výšky palisády do 500 mm</t>
  </si>
  <si>
    <t>575120707</t>
  </si>
  <si>
    <t>průměr 100 mm výška 400 mm</t>
  </si>
  <si>
    <t>85</t>
  </si>
  <si>
    <t>25</t>
  </si>
  <si>
    <t>5922840R1</t>
  </si>
  <si>
    <t>palisáda tyčová betonová přírodní 11,5x40 cm</t>
  </si>
  <si>
    <t>361921763</t>
  </si>
  <si>
    <t>85/0,1</t>
  </si>
  <si>
    <t>850*1,01 'Přepočtené koeficientem množství</t>
  </si>
  <si>
    <t>26</t>
  </si>
  <si>
    <t>339921132</t>
  </si>
  <si>
    <t>Osazování palisád betonových v řadě se zabetonováním výšky palisády přes 500 do 1000 mm</t>
  </si>
  <si>
    <t>1280721178</t>
  </si>
  <si>
    <t>10x60 cm</t>
  </si>
  <si>
    <t>172</t>
  </si>
  <si>
    <t>10x100 cm</t>
  </si>
  <si>
    <t>60</t>
  </si>
  <si>
    <t>27</t>
  </si>
  <si>
    <t>5922840R2</t>
  </si>
  <si>
    <t>palisáda tyčová betonová přírodní 11,5x60 cm</t>
  </si>
  <si>
    <t>-233394024</t>
  </si>
  <si>
    <t>172/0,1</t>
  </si>
  <si>
    <t>1720*1,01 'Přepočtené koeficientem množství</t>
  </si>
  <si>
    <t>28</t>
  </si>
  <si>
    <t>5922840R3</t>
  </si>
  <si>
    <t>palisáda betonová přírodní 13,5X11X80 cm</t>
  </si>
  <si>
    <t>418650753</t>
  </si>
  <si>
    <t>7,5 ks/ m´</t>
  </si>
  <si>
    <t>60*7,5</t>
  </si>
  <si>
    <t>450*1,01 'Přepočtené koeficientem množství</t>
  </si>
  <si>
    <t>29</t>
  </si>
  <si>
    <t>348501212</t>
  </si>
  <si>
    <t>Montáž dřevěného oplocení na sloupky v osové vzdálenosti do 4 m výšky přes 1 do 2 m z latí</t>
  </si>
  <si>
    <t>-1401262162</t>
  </si>
  <si>
    <t>viz.příloha č. D.2.102.6</t>
  </si>
  <si>
    <t>2*1,5+15,3</t>
  </si>
  <si>
    <t>30</t>
  </si>
  <si>
    <t>61231100R</t>
  </si>
  <si>
    <t>plot dřevený impregnovaný plaňkový tl.25 mm včetně ocelového profilu 80x50 mm ( délka 2 x 18,30 m = 36,60 m´)</t>
  </si>
  <si>
    <t>1527716676</t>
  </si>
  <si>
    <t>plaňky přichyceny ke 2 x ocelovému profilu 80x50 mm</t>
  </si>
  <si>
    <t>(2*1,5+15,3)*1,8</t>
  </si>
  <si>
    <t>Vodorovné konstrukce</t>
  </si>
  <si>
    <t>31</t>
  </si>
  <si>
    <t>451573111</t>
  </si>
  <si>
    <t>Lože pod potrubí, stoky a drobné objekty v otevřeném výkopu z písku a štěrkopísku do 63 mm</t>
  </si>
  <si>
    <t>361996202</t>
  </si>
  <si>
    <t>podsyp drenážních šachtic ze štěrkopísku tl.150 mm</t>
  </si>
  <si>
    <t>KŠ1, KŠ2, KŠ3</t>
  </si>
  <si>
    <t>3,14*0,6*0,6*0,15*3</t>
  </si>
  <si>
    <t>Komunikace pozemní</t>
  </si>
  <si>
    <t>32</t>
  </si>
  <si>
    <t>564831111</t>
  </si>
  <si>
    <t>Podklad ze štěrkodrti ŠD s rozprostřením a zhutněním, po zhutnění tl. 100 mm</t>
  </si>
  <si>
    <t>-2107609904</t>
  </si>
  <si>
    <t>ŠDa</t>
  </si>
  <si>
    <t>33</t>
  </si>
  <si>
    <t>564851111</t>
  </si>
  <si>
    <t>Podklad ze štěrkodrti ŠD s rozprostřením a zhutněním, po zhutnění tl. 150 mm</t>
  </si>
  <si>
    <t>987650735</t>
  </si>
  <si>
    <t>34</t>
  </si>
  <si>
    <t>564861111</t>
  </si>
  <si>
    <t>Podklad ze štěrkodrti ŠD s rozprostřením a zhutněním, po zhutnění tl. 200 mm</t>
  </si>
  <si>
    <t>1035006783</t>
  </si>
  <si>
    <t>ŠDb</t>
  </si>
  <si>
    <t>dlažba 60 mm</t>
  </si>
  <si>
    <t>dlažba 80 mm</t>
  </si>
  <si>
    <t>198</t>
  </si>
  <si>
    <t>kontejnerové stání - dlažba 80 mm</t>
  </si>
  <si>
    <t>35</t>
  </si>
  <si>
    <t>565155111</t>
  </si>
  <si>
    <t>Asfaltový beton vrstva podkladní ACP 16 (obalované kamenivo střednězrnné - OKS) s rozprostřením a zhutněním v pruhu šířky do 3 m, po zhutnění tl. 70 mm</t>
  </si>
  <si>
    <t>1008811714</t>
  </si>
  <si>
    <t>36</t>
  </si>
  <si>
    <t>573111112</t>
  </si>
  <si>
    <t>Postřik infiltrační PI z asfaltu silničního s posypem kamenivem, v množství 1,00 kg/m2</t>
  </si>
  <si>
    <t>-1102232661</t>
  </si>
  <si>
    <t>PI 0,7kg/ m2 mezi ŠDa a ACP 16</t>
  </si>
  <si>
    <t>37</t>
  </si>
  <si>
    <t>573211107</t>
  </si>
  <si>
    <t>Postřik spojovací PS bez posypu kamenivem z asfaltu silničního, v množství 0,30 kg/m2</t>
  </si>
  <si>
    <t>1255912884</t>
  </si>
  <si>
    <t>PS 0,3 kg/m2 mezi ACP 16 a ACO 11</t>
  </si>
  <si>
    <t>38</t>
  </si>
  <si>
    <t>577134111</t>
  </si>
  <si>
    <t>Asfaltový beton vrstva obrusná ACO 11 (ABS) s rozprostřením a se zhutněním z nemodifikovaného asfaltu v pruhu šířky do 3 m tř. I, po zhutnění tl. 40 mm</t>
  </si>
  <si>
    <t>-1545373406</t>
  </si>
  <si>
    <t>39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</si>
  <si>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</si>
  <si>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</si>
  <si>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-653273004</t>
  </si>
  <si>
    <t>dlažba tl.60 mm</t>
  </si>
  <si>
    <t>reliéfní červená</t>
  </si>
  <si>
    <t>přírodní</t>
  </si>
  <si>
    <t>699</t>
  </si>
  <si>
    <t>40</t>
  </si>
  <si>
    <t>592452120</t>
  </si>
  <si>
    <t>dlažba zámková základní 6 cm přírodní</t>
  </si>
  <si>
    <t>816270293</t>
  </si>
  <si>
    <t>699*1,01 'Přepočtené koeficientem množství</t>
  </si>
  <si>
    <t>41</t>
  </si>
  <si>
    <t>592451190</t>
  </si>
  <si>
    <t>dlažba  betonová slepecká 6 cm barevná</t>
  </si>
  <si>
    <t>1588672039</t>
  </si>
  <si>
    <t>10*1,03 'Přepočtené koeficientem množství</t>
  </si>
  <si>
    <t>42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</si>
  <si>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</si>
  <si>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</si>
  <si>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870886384</t>
  </si>
  <si>
    <t>dlažba tl.80 mm</t>
  </si>
  <si>
    <t>195</t>
  </si>
  <si>
    <t>43</t>
  </si>
  <si>
    <t>592452130</t>
  </si>
  <si>
    <t>dlažba zámková  8 cm přírodní</t>
  </si>
  <si>
    <t>-2134467128</t>
  </si>
  <si>
    <t>195+30</t>
  </si>
  <si>
    <t>225*1,02 'Přepočtené koeficientem množství</t>
  </si>
  <si>
    <t>44</t>
  </si>
  <si>
    <t>59245100R</t>
  </si>
  <si>
    <t>dlažba betonová slepecká 8 cm barevná</t>
  </si>
  <si>
    <t>-701521296</t>
  </si>
  <si>
    <t>3*1,03 'Přepočtené koeficientem množství</t>
  </si>
  <si>
    <t>Trubní vedení</t>
  </si>
  <si>
    <t>45</t>
  </si>
  <si>
    <t>877310440</t>
  </si>
  <si>
    <t>Montáž šachtových vložek na potrubí z PE DN 150 ( drenážní potrubí )</t>
  </si>
  <si>
    <t>-1712340666</t>
  </si>
  <si>
    <t>prostupy do drenážních šachtic KŠ1, KŠ2, KŠ3</t>
  </si>
  <si>
    <t>3*2</t>
  </si>
  <si>
    <t>46</t>
  </si>
  <si>
    <t>286174800</t>
  </si>
  <si>
    <t>vložka šachtová DN 160</t>
  </si>
  <si>
    <t>-1149745565</t>
  </si>
  <si>
    <t>47</t>
  </si>
  <si>
    <t>895111121</t>
  </si>
  <si>
    <t>Drenážní šachtice normální z betonových dílců typ Šn 60 hl. do 1 m</t>
  </si>
  <si>
    <t>-1150942146</t>
  </si>
  <si>
    <t>Ostatní konstrukce a práce, bourání</t>
  </si>
  <si>
    <t>48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</si>
  <si>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</si>
  <si>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</si>
  <si>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-1655859461</t>
  </si>
  <si>
    <t>obrubník betonový silniční 100x10x30 cm</t>
  </si>
  <si>
    <t>255</t>
  </si>
  <si>
    <t>obrubník betonový silniční nájezdový 100x15x15 cm</t>
  </si>
  <si>
    <t>145</t>
  </si>
  <si>
    <t>obrubník betonový silniční přechodový levý ( 4 x ), pravý ( 2 x ) 100x15x15/25 cm</t>
  </si>
  <si>
    <t>49</t>
  </si>
  <si>
    <t>592174920</t>
  </si>
  <si>
    <t>obrubník betonový silniční vibrolisovaný 100x10x30 cm</t>
  </si>
  <si>
    <t>-554974832</t>
  </si>
  <si>
    <t>255*1,01 'Přepočtené koeficientem množství</t>
  </si>
  <si>
    <t>592175100</t>
  </si>
  <si>
    <t>-1548396646</t>
  </si>
  <si>
    <t>145*1,01 'Přepočtené koeficientem množství</t>
  </si>
  <si>
    <t>51</t>
  </si>
  <si>
    <t>592175110</t>
  </si>
  <si>
    <t>obrubník betonový silniční přechodový levý,pravý 100x15x15/25 cm</t>
  </si>
  <si>
    <t>1800894497</t>
  </si>
  <si>
    <t>6*1,01 'Přepočtené koeficientem množství</t>
  </si>
  <si>
    <t>52</t>
  </si>
  <si>
    <t>916331112</t>
  </si>
  <si>
    <t>Osazení zahradního obrubníku betonového s ložem tl. od 50 do 100 mm z betonu prostého tř. C 12/15 s boční opěrou z betonu prostého tř. C 12/15</t>
  </si>
  <si>
    <t>-1436348756</t>
  </si>
  <si>
    <t>413</t>
  </si>
  <si>
    <t>53</t>
  </si>
  <si>
    <t>592173010</t>
  </si>
  <si>
    <t>obrubník betonový zahradní přírodní šedá 50x5x15 cm</t>
  </si>
  <si>
    <t>-1748740807</t>
  </si>
  <si>
    <t>413*2,01 'Přepočtené koeficientem množství</t>
  </si>
  <si>
    <t>54</t>
  </si>
  <si>
    <t>919726202</t>
  </si>
  <si>
    <t>Geotextilie tkaná pro vyztužení, separaci nebo filtraci z polypropylenu, podélná pevnost v tahu přes 15 do 50 kN/m</t>
  </si>
  <si>
    <t>-96366964</t>
  </si>
  <si>
    <t>na pláni asfaltové vozovky</t>
  </si>
  <si>
    <t>997</t>
  </si>
  <si>
    <t>Přesun sutě</t>
  </si>
  <si>
    <t>55</t>
  </si>
  <si>
    <t>997221551</t>
  </si>
  <si>
    <t>Vodorovná doprava suti bez naložení, ale se složením a s hrubým urovnáním ze sypkých materiálů, na vzdálenost do 1 km</t>
  </si>
  <si>
    <t>1445467444</t>
  </si>
  <si>
    <t>podklady ze zpevněných ploch</t>
  </si>
  <si>
    <t>kamenivo</t>
  </si>
  <si>
    <t>9+22+792</t>
  </si>
  <si>
    <t>asfalt</t>
  </si>
  <si>
    <t>921,6</t>
  </si>
  <si>
    <t>56</t>
  </si>
  <si>
    <t>997221559</t>
  </si>
  <si>
    <t>Vodorovná doprava suti bez naložení, ale se složením a s hrubým urovnáním Příplatek k ceně za každý další i započatý 1 km přes 1 km</t>
  </si>
  <si>
    <t>2121909989</t>
  </si>
  <si>
    <t>1744,6*9 'Přepočtené koeficientem množství</t>
  </si>
  <si>
    <t>57</t>
  </si>
  <si>
    <t>997221571</t>
  </si>
  <si>
    <t>Vodorovná doprava vybouraných hmot bez naložení, ale se složením a s hrubým urovnáním na vzdálenost do 1 km</t>
  </si>
  <si>
    <t>-176375758</t>
  </si>
  <si>
    <t>zámková dlažba</t>
  </si>
  <si>
    <t>58</t>
  </si>
  <si>
    <t>997221579</t>
  </si>
  <si>
    <t>Vodorovná doprava vybouraných hmot bez naložení, ale se složením a s hrubým urovnáním na vzdálenost Příplatek k ceně za každý další i započatý 1 km přes 1 km</t>
  </si>
  <si>
    <t>-1664688479</t>
  </si>
  <si>
    <t>13*9 'Přepočtené koeficientem množství</t>
  </si>
  <si>
    <t>59</t>
  </si>
  <si>
    <t>997221815</t>
  </si>
  <si>
    <t>Poplatek za uložení stavebního odpadu na skládce (skládkovné) betonového</t>
  </si>
  <si>
    <t>958388003</t>
  </si>
  <si>
    <t>997221845</t>
  </si>
  <si>
    <t>Poplatek za uložení stavebního odpadu na skládce (skládkovné) z asfaltových povrchů</t>
  </si>
  <si>
    <t>1488834221</t>
  </si>
  <si>
    <t>61</t>
  </si>
  <si>
    <t>997221855</t>
  </si>
  <si>
    <t>Poplatek za uložení stavebního odpadu na skládce (skládkovné) z kameniva</t>
  </si>
  <si>
    <t>-1361535030</t>
  </si>
  <si>
    <t>998</t>
  </si>
  <si>
    <t>Přesun hmot</t>
  </si>
  <si>
    <t>62</t>
  </si>
  <si>
    <t>998225111</t>
  </si>
  <si>
    <t>Přesun hmot pro komunikace s krytem z kameniva, monolitickým betonovým nebo živičným dopravní vzdálenost do 200 m jakékoliv délky objektu</t>
  </si>
  <si>
    <t>1469170251</t>
  </si>
  <si>
    <t>PSV</t>
  </si>
  <si>
    <t>Práce a dodávky PSV</t>
  </si>
  <si>
    <t>711</t>
  </si>
  <si>
    <t>Izolace proti vodě, vlhkosti a plynům</t>
  </si>
  <si>
    <t>63</t>
  </si>
  <si>
    <t>711472053</t>
  </si>
  <si>
    <t>Provedení izolace proti povrchové a podpovrchové tlakové vodě termoplasty na ploše svislé S folií z nízkolehčeného PE položenou volně</t>
  </si>
  <si>
    <t>1129207191</t>
  </si>
  <si>
    <t>svislá izolace za palisádami</t>
  </si>
  <si>
    <t>palisády výšky 400 mm s odpočtem betonového lože ( cca 1/3 výšky ) + přípočet 100 mm ( dno zásypu ) - 85 m´</t>
  </si>
  <si>
    <t>85*0,4</t>
  </si>
  <si>
    <t>palisády výšky 600 mm s odpočtem betonového lože ( cca 1/3 výšky ) + přípočet 100 mm ( dno zásypu ) - 172 m´</t>
  </si>
  <si>
    <t>172*0,5</t>
  </si>
  <si>
    <t>palisády výšky 800 mm s odpočtem betonového lože ( cca 1/3 výšky ) + přípočet 100 mm ( dno zásypu ) - 60 m´</t>
  </si>
  <si>
    <t>60*0,65</t>
  </si>
  <si>
    <t>64</t>
  </si>
  <si>
    <t>283231020</t>
  </si>
  <si>
    <t>fólie PE hydroizolační tl. 1,5 mm</t>
  </si>
  <si>
    <t>-469860303</t>
  </si>
  <si>
    <t>159*1,15 'Přepočtené koeficientem množství</t>
  </si>
  <si>
    <t>SO 102-A - Snížení terénu v místě vjezdu na hřiště</t>
  </si>
  <si>
    <t>21122</t>
  </si>
  <si>
    <t>45000000-7</t>
  </si>
  <si>
    <t>42.11.1</t>
  </si>
  <si>
    <t>111151121</t>
  </si>
  <si>
    <t>Pokosení trávníku při souvislé ploše do 1000 m2 parkového v rovině nebo svahu do 1:5</t>
  </si>
  <si>
    <t>-338433675</t>
  </si>
  <si>
    <t>121101101</t>
  </si>
  <si>
    <t>Sejmutí ornice nebo lesní půdy s vodorovným přemístěním na hromady v místě upotřebení nebo na dočasné či trvalé skládky se složením, na vzdálenost do 50 m</t>
  </si>
  <si>
    <t>-984277226</t>
  </si>
  <si>
    <t>tl.150 mm</t>
  </si>
  <si>
    <t>(2,45+1,05)*8+2*(0,55+0,5)*0,5*2,4 = 30,52 m2</t>
  </si>
  <si>
    <t>30,52*0,15</t>
  </si>
  <si>
    <t>na zpětné zatravnění :</t>
  </si>
  <si>
    <t>(2,45+1,05)*8+2*(0,55+0,5)*2,4*0,5-(2,45+1,05)*1-0,25*(2,45+1,05)*2 = 25,27 m2</t>
  </si>
  <si>
    <t>25,27*0,15 = 3,791 m3</t>
  </si>
  <si>
    <t>na skládku s poplatkem se odveze:</t>
  </si>
  <si>
    <t>4,578-3,791 = 0,787 m3</t>
  </si>
  <si>
    <t>122201101</t>
  </si>
  <si>
    <t>Odkopávky a prokopávky nezapažené s přehozením výkopku na vzdálenost do 3 m nebo s naložením na dopravní prostředek v hornině tř. 3 do 100 m3</t>
  </si>
  <si>
    <t>-980391730</t>
  </si>
  <si>
    <t>0,5*0,3*2,4*8+2*0,5*0,5*0,3*0,45*2,4+1,2*3,5*0,14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</si>
  <si>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</si>
  <si>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</si>
  <si>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-1441379726</t>
  </si>
  <si>
    <t>ornice z mezideponie pro zpětné zatravnění</t>
  </si>
  <si>
    <t>25,27*0,15</t>
  </si>
  <si>
    <t>1746243228</t>
  </si>
  <si>
    <t>ornice na skládku s poplatkem</t>
  </si>
  <si>
    <t xml:space="preserve">4,578-3,791 </t>
  </si>
  <si>
    <t>odkopávky na skládku s poplatkem</t>
  </si>
  <si>
    <t>3,63</t>
  </si>
  <si>
    <t>167101101</t>
  </si>
  <si>
    <t>Nakládání, skládání a překládání neulehlého výkopku nebo sypaniny nakládání, množství do 100 m3, z hornin tř. 1 až 4</t>
  </si>
  <si>
    <t>1177422589</t>
  </si>
  <si>
    <t>188903033</t>
  </si>
  <si>
    <t>1823617969</t>
  </si>
  <si>
    <t>4,417*1,6 'Přepočtené koeficientem množství</t>
  </si>
  <si>
    <t>180405111</t>
  </si>
  <si>
    <t>Založení trávníků ve vegetačních prefabrikátech výsevem semene v rovině nebo na svahu do 1:5</t>
  </si>
  <si>
    <t>-1600478541</t>
  </si>
  <si>
    <t>181301102</t>
  </si>
  <si>
    <t>Rozprostření a urovnání ornice v rovině nebo ve svahu sklonu do 1:5 při souvislé ploše do 500 m2, tl. vrstvy přes 100 do 150 mm</t>
  </si>
  <si>
    <t>-1311832992</t>
  </si>
  <si>
    <t xml:space="preserve">(2,45+1,05)*8+2*(0,55+0,5)*2,4*0,5-(2,45+1,05)*1-0,25*(2,45+1,05)*2 </t>
  </si>
  <si>
    <t>181411131</t>
  </si>
  <si>
    <t>Založení trávníku na půdě předem připravené plochy do 1000 m2 výsevem včetně utažení parkového v rovině nebo na svahu do 1:5</t>
  </si>
  <si>
    <t>224117064</t>
  </si>
  <si>
    <t>005724100</t>
  </si>
  <si>
    <t>osivo směs travní parková</t>
  </si>
  <si>
    <t>kg</t>
  </si>
  <si>
    <t>-441575697</t>
  </si>
  <si>
    <t>25,27</t>
  </si>
  <si>
    <t>1,75</t>
  </si>
  <si>
    <t>27,02*0,0025 'Přepočtené koeficientem množství</t>
  </si>
  <si>
    <t>181951101</t>
  </si>
  <si>
    <t>Úprava pláně vyrovnáním výškových rozdílů v hornině tř. 1 až 4 bez zhutnění</t>
  </si>
  <si>
    <t>2113155009</t>
  </si>
  <si>
    <t>zatravnění :</t>
  </si>
  <si>
    <t>-1783497709</t>
  </si>
  <si>
    <t>chodník - dlažba zámková</t>
  </si>
  <si>
    <t>3,5</t>
  </si>
  <si>
    <t>obrubník parkový</t>
  </si>
  <si>
    <t>9*0,3</t>
  </si>
  <si>
    <t>vegetační tvárnice</t>
  </si>
  <si>
    <t>185804312</t>
  </si>
  <si>
    <t>Zalití rostlin vodou plochy záhonů jednotlivě přes 20 m2</t>
  </si>
  <si>
    <t>1338663323</t>
  </si>
  <si>
    <t>1,75+25,27</t>
  </si>
  <si>
    <t>27,02*0,007 'Přepočtené koeficientem množství</t>
  </si>
  <si>
    <t>338171123</t>
  </si>
  <si>
    <t>Osazování sloupků a vzpěr plotových ocelových trubkových nebo profilovaných výšky do 2,60 m se zabetonováním (tř. C 25/30) do 0,08 m3 do připravených jamek</t>
  </si>
  <si>
    <t>-909791399</t>
  </si>
  <si>
    <t>4+4</t>
  </si>
  <si>
    <t>348101210</t>
  </si>
  <si>
    <t>Montáž vrat a vrátek k oplocení na sloupky ocelové, plochy jednotlivě do 2 m2</t>
  </si>
  <si>
    <t>-1622837678</t>
  </si>
  <si>
    <t>348101220</t>
  </si>
  <si>
    <t>Montáž vrat a vrátek k oplocení na sloupky ocelové, plochy jednotlivě přes 2 do 4 m2</t>
  </si>
  <si>
    <t>-2129130909</t>
  </si>
  <si>
    <t>348401130</t>
  </si>
  <si>
    <t>Osazení oplocení ze strojového pletiva s napínacími dráty do 15 st. sklonu svahu, výšky přes 1,6 do 2,0 m</t>
  </si>
  <si>
    <t>-1161713192</t>
  </si>
  <si>
    <t>1833067296</t>
  </si>
  <si>
    <t>chodník ze zámkové dlažby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</si>
  <si>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</si>
  <si>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</si>
  <si>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406388506</t>
  </si>
  <si>
    <t>(2,45+1,05)*1</t>
  </si>
  <si>
    <t>-1457341375</t>
  </si>
  <si>
    <t>3,5*1,03 'Přepočtené koeficientem množství</t>
  </si>
  <si>
    <t>596411111</t>
  </si>
  <si>
    <t>Kladení dlažby z betonových vegetačních dlaždic komunikací pro pěší s ložem z kameniva těženého nebo drceného tl. do 40 mm, s vyplněním spár a vegetačních otvorů, s hutněním vibrováním tl. 80 mm, pro plochy do 50 m2</t>
  </si>
  <si>
    <t>1688932039</t>
  </si>
  <si>
    <t>0,25*(2,45+1,05)*2</t>
  </si>
  <si>
    <t>592281050</t>
  </si>
  <si>
    <t>tvárnice betonová zatravňovací 8 cm</t>
  </si>
  <si>
    <t>1802190809</t>
  </si>
  <si>
    <t>1,75/0,5/0,5</t>
  </si>
  <si>
    <t>7*1,03 'Přepočtené koeficientem množství</t>
  </si>
  <si>
    <t>-2006915799</t>
  </si>
  <si>
    <t>2*(1+3,5)</t>
  </si>
  <si>
    <t>246847974</t>
  </si>
  <si>
    <t>9*2,01 'Přepočtené koeficientem množství</t>
  </si>
  <si>
    <t>961044111</t>
  </si>
  <si>
    <t>Bourání základů z betonu prostého</t>
  </si>
  <si>
    <t>-1025827523</t>
  </si>
  <si>
    <t>základy původních sloupků a vzpěr</t>
  </si>
  <si>
    <t>0,25*0,25*1*8</t>
  </si>
  <si>
    <t>966071711</t>
  </si>
  <si>
    <t>Bourání plotových sloupků a vzpěr ocelových trubkových nebo profilovaných výšky do 2,50 m zabetonovaných</t>
  </si>
  <si>
    <t>1466032614</t>
  </si>
  <si>
    <t>demontované sloupky a vzpěry budou zpětně použity</t>
  </si>
  <si>
    <t>sloupky</t>
  </si>
  <si>
    <t>vzpěry</t>
  </si>
  <si>
    <t>966071822</t>
  </si>
  <si>
    <t>Rozebrání oplocení z pletiva drátěného se čtvercovými oky, výšky přes 1,6 do 2,0 m</t>
  </si>
  <si>
    <t>-452818537</t>
  </si>
  <si>
    <t>demontované pletivo bude zpětně použito</t>
  </si>
  <si>
    <t>966073810</t>
  </si>
  <si>
    <t>Rozebrání vrat a vrátek k oplocení plochy jednotlivě do 2 m2</t>
  </si>
  <si>
    <t>-1301652564</t>
  </si>
  <si>
    <t>demontáž 1 x vrátek rozměru 1x2 m - vrátka budou zpětně použita</t>
  </si>
  <si>
    <t>966073811</t>
  </si>
  <si>
    <t>Rozebrání vrat a vrátek k oplocení plochy jednotlivě přes 2 do 6 m2</t>
  </si>
  <si>
    <t>363497454</t>
  </si>
  <si>
    <t>demontáž vrat 2 kř ( 2 x křídlo 2x2 m ) - vrata budou zpětně použita</t>
  </si>
  <si>
    <t>997013501</t>
  </si>
  <si>
    <t>Odvoz suti a vybouraných hmot na skládku nebo meziskládku se složením, na vzdálenost do 1 km</t>
  </si>
  <si>
    <t>-1457704184</t>
  </si>
  <si>
    <t>odvoz demontovaného oplocení na mezideponii</t>
  </si>
  <si>
    <t>1,157</t>
  </si>
  <si>
    <t>odvoz vybouraného betonu základu sloupků a vzpěr na skládku s poplatkem</t>
  </si>
  <si>
    <t>997013509</t>
  </si>
  <si>
    <t>Odvoz suti a vybouraných hmot na skládku nebo meziskládku se složením, na vzdálenost Příplatek k ceně za každý další i započatý 1 km přes 1 km</t>
  </si>
  <si>
    <t>-954617654</t>
  </si>
  <si>
    <t>odvoz demontovaného oplocení na mezideponii a zpět pro zpětnou montáž</t>
  </si>
  <si>
    <t>1,157*(9+10)</t>
  </si>
  <si>
    <t>1*9</t>
  </si>
  <si>
    <t>997013801</t>
  </si>
  <si>
    <t>-99904657</t>
  </si>
  <si>
    <t>997221612</t>
  </si>
  <si>
    <t>Nakládání na dopravní prostředky pro vodorovnou dopravu vybouraných hmot</t>
  </si>
  <si>
    <t>-347785218</t>
  </si>
  <si>
    <t>demontované oplocení na mezideponii pro zpětný odvoz</t>
  </si>
  <si>
    <t>998223011</t>
  </si>
  <si>
    <t>Přesun hmot pro pozemní komunikace s krytem dlážděným dopravní vzdálenost do 200 m jakékoliv délky objektu</t>
  </si>
  <si>
    <t>174868758</t>
  </si>
  <si>
    <t>SO 103 - Dopravní značení</t>
  </si>
  <si>
    <t>45300000-0</t>
  </si>
  <si>
    <t>634570765</t>
  </si>
  <si>
    <t>výkopek ze šachtiček pro základ svislých dopravních značek - odvoz na skládku s poplatkem</t>
  </si>
  <si>
    <t>0,3*0,3*0,8*(4+5)</t>
  </si>
  <si>
    <t>-988279670</t>
  </si>
  <si>
    <t>277676611</t>
  </si>
  <si>
    <t>0,648*1,6 'Přepočtené koeficientem množství</t>
  </si>
  <si>
    <t>914111111</t>
  </si>
  <si>
    <t>Montáž svislé dopravní značky základní velikosti do 1 m2 objímkami na sloupky nebo konzoly</t>
  </si>
  <si>
    <t>2049029643</t>
  </si>
  <si>
    <t>nové dopravní značení</t>
  </si>
  <si>
    <t>404442740</t>
  </si>
  <si>
    <t>značka dopravní svislá FeZn NK 1000 x 500 mm (IP 26a, IP 26b)</t>
  </si>
  <si>
    <t>-851202551</t>
  </si>
  <si>
    <t>IP26a - Zóna 30</t>
  </si>
  <si>
    <t>IP26b - Konec zóna 30</t>
  </si>
  <si>
    <t>404454750</t>
  </si>
  <si>
    <t>značka dopravní svislá retroreflexní fólie tř. 1, FeZn prolis, 900 mm (trojúhelník)</t>
  </si>
  <si>
    <t>-280590987</t>
  </si>
  <si>
    <t>404454780</t>
  </si>
  <si>
    <t>značka dopravní svislá retroreflexní fólie tř. 1, FeZn prolis, D 700 mm</t>
  </si>
  <si>
    <t>347140430</t>
  </si>
  <si>
    <t>404454800</t>
  </si>
  <si>
    <t>značka dopravní svislá retroreflexní fólie tř. 1, FeZn prolis, 500 x 700 mm</t>
  </si>
  <si>
    <t>178518701</t>
  </si>
  <si>
    <t>P8 - Přednost protijedoucími vozidly</t>
  </si>
  <si>
    <t xml:space="preserve">IP6 - Přechod pro chodce </t>
  </si>
  <si>
    <t>404454770</t>
  </si>
  <si>
    <t>značka dopravní svislá retroreflexní fólie tř. 1, FeZn prolis, 500 x 500 mm</t>
  </si>
  <si>
    <t>-127283923</t>
  </si>
  <si>
    <t>914511111</t>
  </si>
  <si>
    <t>Montáž sloupku dopravních značek délky do 3,5 m do betonového základu</t>
  </si>
  <si>
    <t>-1524627298</t>
  </si>
  <si>
    <t>P</t>
  </si>
  <si>
    <t>Poznámka k položce:
- položka zahrnuje vykopání jamek + betonový základ + montáž sloupku</t>
  </si>
  <si>
    <t>404452300</t>
  </si>
  <si>
    <t>sloupek Zn 70 - 350</t>
  </si>
  <si>
    <t>1567350985</t>
  </si>
  <si>
    <t>sloupek pouze pro nové značky</t>
  </si>
  <si>
    <t>404452540</t>
  </si>
  <si>
    <t>víčko plastové na sloupek 70</t>
  </si>
  <si>
    <t>-489692179</t>
  </si>
  <si>
    <t>404452570</t>
  </si>
  <si>
    <t>upínací svorka na sloupek D 70 mm</t>
  </si>
  <si>
    <t>562786272</t>
  </si>
  <si>
    <t xml:space="preserve">nové značky </t>
  </si>
  <si>
    <t>10*2</t>
  </si>
  <si>
    <t>96600600R</t>
  </si>
  <si>
    <t xml:space="preserve">Demontáž a přemístění stávající svislé dopravní značky </t>
  </si>
  <si>
    <t>1326455420</t>
  </si>
  <si>
    <t>B24b - do navrhované zeleně</t>
  </si>
  <si>
    <t>A7b</t>
  </si>
  <si>
    <t>B20a</t>
  </si>
  <si>
    <t>A7b - do navrhované zeleně</t>
  </si>
  <si>
    <t>B20a - do navrhované zeleně</t>
  </si>
  <si>
    <t>SO 201 - Odvodnění komunikací</t>
  </si>
  <si>
    <t>22231</t>
  </si>
  <si>
    <t>90410000-4</t>
  </si>
  <si>
    <t>42.21.12</t>
  </si>
  <si>
    <t xml:space="preserve">    721 - Zdravotechnika - vnitřní kanalizace</t>
  </si>
  <si>
    <t>115101201</t>
  </si>
  <si>
    <t>Čerpání vody na dopravní výšku do 10 m s uvažovaným průměrným přítokem do 500 l/min</t>
  </si>
  <si>
    <t>hod</t>
  </si>
  <si>
    <t>1417818720</t>
  </si>
  <si>
    <t>20 dní á 10 hod</t>
  </si>
  <si>
    <t>20*10</t>
  </si>
  <si>
    <t>115101301</t>
  </si>
  <si>
    <t>Pohotovost záložní čerpací soupravy pro dopravní výšku do 10 m s uvažovaným průměrným přítokem do 500 l/min</t>
  </si>
  <si>
    <t>den</t>
  </si>
  <si>
    <t>1520773503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</si>
  <si>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</si>
  <si>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</si>
  <si>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-1783660723</t>
  </si>
  <si>
    <t>4*1,1</t>
  </si>
  <si>
    <t>120001101</t>
  </si>
  <si>
    <t>Příplatek k cenám vykopávek za ztížení vykopávky v blízkosti podzemního vedení nebo výbušnin v horninách jakékoliv třídy</t>
  </si>
  <si>
    <t>616828971</t>
  </si>
  <si>
    <t>4 x křížení s kabelem</t>
  </si>
  <si>
    <t>4*1,1*1,2*1</t>
  </si>
  <si>
    <t>131201202</t>
  </si>
  <si>
    <t>Hloubení zapažených jam a zářezů s urovnáním dna do předepsaného profilu a spádu v hornině tř. 3 přes 100 do 1 000 m3</t>
  </si>
  <si>
    <t>1033399397</t>
  </si>
  <si>
    <t>vsakovací galerie - výkop pod plání vozovky</t>
  </si>
  <si>
    <t>118,92</t>
  </si>
  <si>
    <t>zemina 3.tř. těžitelnosti - 45%</t>
  </si>
  <si>
    <t>118,92*0,45</t>
  </si>
  <si>
    <t>131201209</t>
  </si>
  <si>
    <t>Hloubení zapažených jam a zářezů s urovnáním dna do předepsaného profilu a spádu Příplatek k cenám za lepivost horniny tř. 3</t>
  </si>
  <si>
    <t>-283309269</t>
  </si>
  <si>
    <t>53,514*0,3 'Přepočtené koeficientem množství</t>
  </si>
  <si>
    <t>131301202</t>
  </si>
  <si>
    <t>Hloubení zapažených jam a zářezů s urovnáním dna do předepsaného profilu a spádu v hornině tř. 4 přes 100 do 1 000 m3</t>
  </si>
  <si>
    <t>-391056867</t>
  </si>
  <si>
    <t>zemina 4.tř. těžitelnosti - 45%</t>
  </si>
  <si>
    <t>131301209</t>
  </si>
  <si>
    <t>Hloubení zapažených jam a zářezů s urovnáním dna do předepsaného profilu a spádu Příplatek k cenám za lepivost horniny tř. 4</t>
  </si>
  <si>
    <t>-61208637</t>
  </si>
  <si>
    <t>131401202</t>
  </si>
  <si>
    <t>Hloubení zapažených jam a zářezů s urovnáním dna do předepsaného profilu a spádu v hornině tř. 5 přes 100 do 1 000 m3</t>
  </si>
  <si>
    <t>-1028138186</t>
  </si>
  <si>
    <t>zemina 5.tř. těžitelnosti -5%</t>
  </si>
  <si>
    <t>118,92*0,05</t>
  </si>
  <si>
    <t>131501202</t>
  </si>
  <si>
    <t>Hloubení zapažených jam a zářezů s urovnáním dna do předepsaného profilu a spádu v hornině tř. 6 přes 100 do 1 000 m3</t>
  </si>
  <si>
    <t>1960853806</t>
  </si>
  <si>
    <t>zemina 6.tř. těžitelnosti -5%</t>
  </si>
  <si>
    <t>132201202</t>
  </si>
  <si>
    <t>Hloubení zapažených i nezapažených rýh šířky přes 600 do 2 000 mm s urovnáním dna do předepsaného profilu a spádu v hornině tř. 3 přes 100 do 1 000 m3</t>
  </si>
  <si>
    <t>-79858547</t>
  </si>
  <si>
    <t>hlavní řad - výkop pod plání vozovky ( průměrná hloubka výkopu pod plání = 1,20 m )</t>
  </si>
  <si>
    <t>299</t>
  </si>
  <si>
    <t>přípojky - výkop pod plání vozovky</t>
  </si>
  <si>
    <t>průměrná hloubka výkopu pod plání vozovky</t>
  </si>
  <si>
    <t>(1,82+1,86+1,62+1,44+1,53+1,48+1,1+1,1)/8 = 1,494 m -0,50 m = 0,994 m</t>
  </si>
  <si>
    <t>16,55*1,1*0,994</t>
  </si>
  <si>
    <t>317,096*0,45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</si>
  <si>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</si>
  <si>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</si>
  <si>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-1918804448</t>
  </si>
  <si>
    <t>142,693*0,3 'Přepočtené koeficientem množství</t>
  </si>
  <si>
    <t>132301202</t>
  </si>
  <si>
    <t>Hloubení zapažených i nezapažených rýh šířky přes 600 do 2 000 mm s urovnáním dna do předepsaného profilu a spádu v hornině tř. 4 přes 100 do 1 000 m3</t>
  </si>
  <si>
    <t>658766732</t>
  </si>
  <si>
    <t>hlavní řad - výkop pod plání vozovky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</si>
  <si>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</si>
  <si>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</si>
  <si>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87838342</t>
  </si>
  <si>
    <t>133201101</t>
  </si>
  <si>
    <t>Hloubení zapažených i nezapažených šachet s případným nutným přemístěním výkopku ve výkopišti v hornině tř. 3 do 100 m3</t>
  </si>
  <si>
    <t>850055597</t>
  </si>
  <si>
    <t>výkop pod plání vozovky</t>
  </si>
  <si>
    <t>viz.příloha D.2.201.4</t>
  </si>
  <si>
    <t>uliční vpusti - 7 ks</t>
  </si>
  <si>
    <t>1*1*(1,47+1,51+1,27+1,09+1,18+1,13+0,75)</t>
  </si>
  <si>
    <t>viz.příloha D.2.201.5</t>
  </si>
  <si>
    <t>průběžné šachty - 2 ks</t>
  </si>
  <si>
    <t>1*1*(0,5+0,25)*2</t>
  </si>
  <si>
    <t>viz.příloha D.2.201.6</t>
  </si>
  <si>
    <t>škrtící šachty - 6 ks</t>
  </si>
  <si>
    <t>1,5*1,5*(1,45+1,45+1,79+1,69+1,47+1,44)</t>
  </si>
  <si>
    <t>30,803*0,45</t>
  </si>
  <si>
    <t>133201109</t>
  </si>
  <si>
    <t>Hloubení zapažených i nezapažených šachet s případným nutným přemístěním výkopku ve výkopišti v hornině tř. 3 Příplatek k cenám za lepivost horniny tř. 3</t>
  </si>
  <si>
    <t>978654145</t>
  </si>
  <si>
    <t>13,861*0,3 'Přepočtené koeficientem množství</t>
  </si>
  <si>
    <t>133301101</t>
  </si>
  <si>
    <t>Hloubení zapažených i nezapažených šachet s případným nutným přemístěním výkopku ve výkopišti v hornině tř. 4 do 100 m3</t>
  </si>
  <si>
    <t>-1206170488</t>
  </si>
  <si>
    <t>133401101</t>
  </si>
  <si>
    <t>Hloubení zapažených i nezapažených šachet s případným nutným přemístěním výkopku ve výkopišti v hornině tř. 5 pro jakýkoliv objem výkopu</t>
  </si>
  <si>
    <t>-416001923</t>
  </si>
  <si>
    <t>zemina 5.tř. těžitelnosti - 5%</t>
  </si>
  <si>
    <t>30,803*0,05</t>
  </si>
  <si>
    <t>133501101</t>
  </si>
  <si>
    <t>Hloubení zapažených i nezapažených šachet s případným nutným přemístěním výkopku ve výkopišti v hornině tř. 6 pro jakýkoliv objem výkopu</t>
  </si>
  <si>
    <t>2102257462</t>
  </si>
  <si>
    <t>zemina 6.tř. těžitelnosti - 5%</t>
  </si>
  <si>
    <t>138401201</t>
  </si>
  <si>
    <t>Dolamování zapažených nebo nezapažených hloubených vykopávek v horninách tř. 5 až 7 s použitím pneumatického nářadí s příp. nutným přemístěním výkopku ve výkopišti, bez naložení rýh, ve vrstvě tl. do 500 mm v hornině tř. 5</t>
  </si>
  <si>
    <t>-1665188678</t>
  </si>
  <si>
    <t>317,096*0,05</t>
  </si>
  <si>
    <t>138501201</t>
  </si>
  <si>
    <t>Dolamování zapažených nebo nezapažených hloubených vykopávek v horninách tř. 5 až 7 s použitím pneumatického nářadí s příp. nutným přemístěním výkopku ve výkopišti, bez naložení rýh, ve vrstvě tl. do 500 mm v hornině tř. 6</t>
  </si>
  <si>
    <t>-227666324</t>
  </si>
  <si>
    <t>151101101</t>
  </si>
  <si>
    <t>Zřízení pažení a rozepření stěn rýh pro podzemní vedení pro všechny šířky rýhy příložné pro jakoukoliv mezerovitost, hloubky do 2 m</t>
  </si>
  <si>
    <t>576735331</t>
  </si>
  <si>
    <t>hlavní řad - zapažení výkopu pod plání vozovky</t>
  </si>
  <si>
    <t>246,72*1,2*2</t>
  </si>
  <si>
    <t>151101111</t>
  </si>
  <si>
    <t>Odstranění pažení a rozepření stěn rýh pro podzemní vedení s uložením materiálu na vzdálenost do 3 m od kraje výkopu příložné, hloubky do 2 m</t>
  </si>
  <si>
    <t>1987066410</t>
  </si>
  <si>
    <t>151101201</t>
  </si>
  <si>
    <t>Zřízení pažení stěn výkopu bez rozepření nebo vzepření příložné, hloubky do 4 m</t>
  </si>
  <si>
    <t>1299568419</t>
  </si>
  <si>
    <t>vsakovací galerie - zapažení pod plání vozovky</t>
  </si>
  <si>
    <t>č.3</t>
  </si>
  <si>
    <t>(8,8+1,6)*2*(1,87-0,5)</t>
  </si>
  <si>
    <t>č.4</t>
  </si>
  <si>
    <t>(11,2+1,6)*2*(1,95-0,5)</t>
  </si>
  <si>
    <t>č.5</t>
  </si>
  <si>
    <t>(8,8+1,6)*2*(1,94-0,5)</t>
  </si>
  <si>
    <t>č.6</t>
  </si>
  <si>
    <t>(8,8+1,6)*2*(1,65-0,5)</t>
  </si>
  <si>
    <t>č.7</t>
  </si>
  <si>
    <t>(13,6+1,6)*2*(1,73-0,5)</t>
  </si>
  <si>
    <t xml:space="preserve">uliční vpusti </t>
  </si>
  <si>
    <t>1*4*(1,47+1,51+1,27+1,09+1,18+1,13)</t>
  </si>
  <si>
    <t>1,5*4*(1,45+1,45+1,79+1,69+1,47+1,44)</t>
  </si>
  <si>
    <t>151101211</t>
  </si>
  <si>
    <t>Odstranění pažení stěn výkopu s uložením pažin na vzdálenost do 3 m od okraje výkopu příložné, hloubky do 4 m</t>
  </si>
  <si>
    <t>-1147599004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</si>
  <si>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</si>
  <si>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</si>
  <si>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-615903556</t>
  </si>
  <si>
    <t xml:space="preserve">vsakovací galerie </t>
  </si>
  <si>
    <t>jámy - 8%</t>
  </si>
  <si>
    <t>118,92*0,08*0,9</t>
  </si>
  <si>
    <t>rýhy - 50%</t>
  </si>
  <si>
    <t>299*0,5*0,9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</si>
  <si>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</si>
  <si>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</si>
  <si>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702449559</t>
  </si>
  <si>
    <t>118,92*0,08*0,1</t>
  </si>
  <si>
    <t>299*0,5*0,1</t>
  </si>
  <si>
    <t>1286799914</t>
  </si>
  <si>
    <t>odvoz výkopku na skládku s poplatkem</t>
  </si>
  <si>
    <t>jámy</t>
  </si>
  <si>
    <t>118,92*0,90</t>
  </si>
  <si>
    <t>rýhy</t>
  </si>
  <si>
    <t>317,096*0,90</t>
  </si>
  <si>
    <t>šachty</t>
  </si>
  <si>
    <t>30,803*0,90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</si>
  <si>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</si>
  <si>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</si>
  <si>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-1940203776</t>
  </si>
  <si>
    <t>118,92*0,10</t>
  </si>
  <si>
    <t>317,096*0,10</t>
  </si>
  <si>
    <t>30,803*0,10</t>
  </si>
  <si>
    <t>-1883052425</t>
  </si>
  <si>
    <t>420,137</t>
  </si>
  <si>
    <t>46,682</t>
  </si>
  <si>
    <t>-160987555</t>
  </si>
  <si>
    <t>420,137*1,6</t>
  </si>
  <si>
    <t>46,682*2,5</t>
  </si>
  <si>
    <t>-1855277577</t>
  </si>
  <si>
    <t>celkem vytěženo:</t>
  </si>
  <si>
    <t>466,819</t>
  </si>
  <si>
    <t>odpočet:</t>
  </si>
  <si>
    <t>podsypy</t>
  </si>
  <si>
    <t>potrubí</t>
  </si>
  <si>
    <t>-28,96</t>
  </si>
  <si>
    <t>-3,14*0,5*0,5*0,15*7</t>
  </si>
  <si>
    <t>-3,14*0,5*0,5*0,15*2</t>
  </si>
  <si>
    <t>-3,14*0,75*0,75*0,15*6</t>
  </si>
  <si>
    <t>vsakovací galerie ( podsypy zahrnuty v položce vsak. boxů )</t>
  </si>
  <si>
    <t>-(7,6*1,6+8,8*1,6+11,2*1,6+8,8*1,6*2+13,6*1,6)*0,1</t>
  </si>
  <si>
    <t>vsakovací boxy</t>
  </si>
  <si>
    <t>-5,184-6,048-7,776-6,048*2-9,504</t>
  </si>
  <si>
    <t>obsypy potrubí</t>
  </si>
  <si>
    <t>-(204,5+42,22)*1,1*(0,2+0,3)</t>
  </si>
  <si>
    <t>-(1,31+1,46+1,49+2+2+1,46+1,15)*1,1*(0,2+0,3)</t>
  </si>
  <si>
    <t>-5,68*1,1*(0,2+0,3)</t>
  </si>
  <si>
    <t>podkladní betonové desky</t>
  </si>
  <si>
    <t>-0,778</t>
  </si>
  <si>
    <t>uliční vpusti</t>
  </si>
  <si>
    <t>-3,14*0,3*0,3*(1,47+1,51+1,27+1,09+1,18+1,13+0,75)</t>
  </si>
  <si>
    <t>-3,14*0,3*0,3*(0,5+0,25)*2</t>
  </si>
  <si>
    <t>-3,14*0,5*0,5*(1,45+1,45+1,79+1,69+1,47+1,44)</t>
  </si>
  <si>
    <t>vyplnění vsakovací rýhy kačírkem:</t>
  </si>
  <si>
    <t>2*0,5</t>
  </si>
  <si>
    <t>583336270</t>
  </si>
  <si>
    <t>kamenivo těžené hrubé frakce 4-8</t>
  </si>
  <si>
    <t>1113160202</t>
  </si>
  <si>
    <t>229,525*1,85 'Přepočtené koeficientem množství</t>
  </si>
  <si>
    <t>583374030</t>
  </si>
  <si>
    <t>kamenivo dekorační (kačírek) frakce 16/32</t>
  </si>
  <si>
    <t>-825893890</t>
  </si>
  <si>
    <t>1*1,85 'Přepočtené koeficientem množství</t>
  </si>
  <si>
    <t>175151101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</si>
</sst>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8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50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5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1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21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2" xfId="0" applyNumberFormat="1" applyFont="1" applyBorder="1" applyAlignment="1">
      <alignment vertical="center"/>
    </xf>
    <xf numFmtId="4" fontId="31" fillId="0" borderId="23" xfId="0" applyNumberFormat="1" applyFont="1" applyBorder="1" applyAlignment="1">
      <alignment vertical="center"/>
    </xf>
    <xf numFmtId="166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20" fillId="0" borderId="0" xfId="0" applyFont="1" applyBorder="1" applyAlignment="1" applyProtection="1">
      <alignment horizontal="left" vertical="top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>
      <alignment horizontal="right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34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3" xfId="0" applyNumberFormat="1" applyFont="1" applyBorder="1" applyAlignment="1"/>
    <xf numFmtId="166" fontId="35" fillId="0" borderId="14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21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2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2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0" fillId="0" borderId="27" xfId="0" applyFont="1" applyBorder="1" applyAlignment="1" applyProtection="1">
      <alignment horizontal="center" vertical="center"/>
      <protection locked="0"/>
    </xf>
    <xf numFmtId="49" fontId="40" fillId="0" borderId="27" xfId="0" applyNumberFormat="1" applyFont="1" applyBorder="1" applyAlignment="1" applyProtection="1">
      <alignment horizontal="left" vertical="center" wrapText="1"/>
      <protection locked="0"/>
    </xf>
    <xf numFmtId="0" fontId="40" fillId="0" borderId="27" xfId="0" applyFont="1" applyBorder="1" applyAlignment="1" applyProtection="1">
      <alignment horizontal="left" vertical="center" wrapText="1"/>
      <protection locked="0"/>
    </xf>
    <xf numFmtId="0" fontId="40" fillId="0" borderId="27" xfId="0" applyFont="1" applyBorder="1" applyAlignment="1" applyProtection="1">
      <alignment horizontal="center" vertical="center" wrapText="1"/>
      <protection locked="0"/>
    </xf>
    <xf numFmtId="167" fontId="40" fillId="0" borderId="27" xfId="0" applyNumberFormat="1" applyFont="1" applyBorder="1" applyAlignment="1" applyProtection="1">
      <alignment vertical="center"/>
      <protection locked="0"/>
    </xf>
    <xf numFmtId="4" fontId="40" fillId="3" borderId="27" xfId="0" applyNumberFormat="1" applyFont="1" applyFill="1" applyBorder="1" applyAlignment="1" applyProtection="1">
      <alignment vertical="center"/>
      <protection locked="0"/>
    </xf>
    <xf numFmtId="4" fontId="40" fillId="0" borderId="27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40" fillId="3" borderId="27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41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41" fillId="0" borderId="0" xfId="0" applyFont="1" applyAlignment="1">
      <alignment vertical="center" wrapText="1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0" fillId="0" borderId="0" xfId="0" applyAlignment="1" applyProtection="1">
      <alignment vertical="top"/>
      <protection locked="0"/>
    </xf>
    <xf numFmtId="0" fontId="42" fillId="0" borderId="28" xfId="0" applyFont="1" applyBorder="1" applyAlignment="1" applyProtection="1">
      <alignment vertical="center" wrapText="1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vertical="center" wrapText="1"/>
      <protection locked="0"/>
    </xf>
    <xf numFmtId="0" fontId="45" fillId="0" borderId="0" xfId="0" applyFont="1" applyBorder="1" applyAlignment="1" applyProtection="1">
      <alignment vertical="center" wrapText="1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49" fontId="45" fillId="0" borderId="0" xfId="0" applyNumberFormat="1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8" xfId="0" applyFont="1" applyBorder="1" applyAlignment="1" applyProtection="1">
      <alignment horizontal="left" vertical="center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0" fontId="45" fillId="0" borderId="31" xfId="0" applyFont="1" applyBorder="1" applyAlignment="1" applyProtection="1">
      <alignment horizontal="left" vertical="center"/>
      <protection locked="0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Border="1" applyAlignment="1" applyProtection="1">
      <alignment horizontal="center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center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7" fillId="0" borderId="3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left" vertical="top"/>
      <protection locked="0"/>
    </xf>
    <xf numFmtId="0" fontId="45" fillId="0" borderId="0" xfId="0" applyFont="1" applyBorder="1" applyAlignment="1" applyProtection="1">
      <alignment horizontal="center" vertical="top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0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1" xfId="0" applyFont="1" applyBorder="1" applyAlignment="1" applyProtection="1">
      <alignment vertical="top"/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4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2" borderId="0" xfId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5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0" xfId="0" applyFont="1" applyBorder="1" applyAlignment="1" applyProtection="1">
      <alignment horizontal="center" vertical="center" wrapText="1"/>
      <protection locked="0"/>
    </xf>
    <xf numFmtId="49" fontId="45" fillId="0" borderId="0" xfId="0" applyNumberFormat="1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4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126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228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2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614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716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819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921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workbookViewId="0">
      <pane ySplit="1" topLeftCell="A2" activePane="bottomLeft" state="frozen"/>
      <selection pane="bottomLeft" activeCell="Y9" sqref="Y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6" t="s">
        <v>721</v>
      </c>
      <c r="B1" s="17"/>
      <c r="C1" s="17"/>
      <c r="D1" s="18" t="s">
        <v>722</v>
      </c>
      <c r="E1" s="17"/>
      <c r="F1" s="17"/>
      <c r="G1" s="17"/>
      <c r="H1" s="17"/>
      <c r="I1" s="17"/>
      <c r="J1" s="17"/>
      <c r="K1" s="19" t="s">
        <v>723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724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725</v>
      </c>
      <c r="BB1" s="22" t="s">
        <v>726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727</v>
      </c>
      <c r="BU1" s="23" t="s">
        <v>727</v>
      </c>
      <c r="BV1" s="23" t="s">
        <v>728</v>
      </c>
    </row>
    <row r="2" spans="1:74" ht="36.950000000000003" customHeight="1">
      <c r="AR2" s="363" t="s">
        <v>729</v>
      </c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24" t="s">
        <v>730</v>
      </c>
      <c r="BT2" s="24" t="s">
        <v>731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730</v>
      </c>
      <c r="BT3" s="24" t="s">
        <v>732</v>
      </c>
    </row>
    <row r="4" spans="1:74" ht="36.950000000000003" customHeight="1">
      <c r="B4" s="28"/>
      <c r="C4" s="29"/>
      <c r="D4" s="30" t="s">
        <v>733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734</v>
      </c>
      <c r="BE4" s="33" t="s">
        <v>735</v>
      </c>
      <c r="BS4" s="24" t="s">
        <v>736</v>
      </c>
    </row>
    <row r="5" spans="1:74" ht="14.45" customHeight="1">
      <c r="B5" s="28"/>
      <c r="C5" s="29"/>
      <c r="D5" s="34" t="s">
        <v>737</v>
      </c>
      <c r="E5" s="29"/>
      <c r="F5" s="29"/>
      <c r="G5" s="29"/>
      <c r="H5" s="29"/>
      <c r="I5" s="29"/>
      <c r="J5" s="29"/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9"/>
      <c r="AQ5" s="31"/>
      <c r="BE5" s="332" t="s">
        <v>738</v>
      </c>
      <c r="BS5" s="24" t="s">
        <v>730</v>
      </c>
    </row>
    <row r="6" spans="1:74" ht="36.950000000000003" customHeight="1">
      <c r="B6" s="28"/>
      <c r="C6" s="29"/>
      <c r="D6" s="36" t="s">
        <v>739</v>
      </c>
      <c r="E6" s="29"/>
      <c r="F6" s="29"/>
      <c r="G6" s="29"/>
      <c r="H6" s="29"/>
      <c r="I6" s="29"/>
      <c r="J6" s="29"/>
      <c r="K6" s="336" t="s">
        <v>740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9"/>
      <c r="AQ6" s="31"/>
      <c r="BE6" s="333"/>
      <c r="BS6" s="24" t="s">
        <v>730</v>
      </c>
    </row>
    <row r="7" spans="1:74" ht="14.45" customHeight="1">
      <c r="B7" s="28"/>
      <c r="C7" s="29"/>
      <c r="D7" s="37" t="s">
        <v>741</v>
      </c>
      <c r="E7" s="29"/>
      <c r="F7" s="29"/>
      <c r="G7" s="29"/>
      <c r="H7" s="29"/>
      <c r="I7" s="29"/>
      <c r="J7" s="29"/>
      <c r="K7" s="35" t="s">
        <v>726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742</v>
      </c>
      <c r="AL7" s="29"/>
      <c r="AM7" s="29"/>
      <c r="AN7" s="35" t="s">
        <v>726</v>
      </c>
      <c r="AO7" s="29"/>
      <c r="AP7" s="29"/>
      <c r="AQ7" s="31"/>
      <c r="BE7" s="333"/>
      <c r="BS7" s="24" t="s">
        <v>730</v>
      </c>
    </row>
    <row r="8" spans="1:74" ht="14.45" customHeight="1">
      <c r="B8" s="28"/>
      <c r="C8" s="29"/>
      <c r="D8" s="37" t="s">
        <v>743</v>
      </c>
      <c r="E8" s="29"/>
      <c r="F8" s="29"/>
      <c r="G8" s="29"/>
      <c r="H8" s="29"/>
      <c r="I8" s="29"/>
      <c r="J8" s="29"/>
      <c r="K8" s="35" t="s">
        <v>744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745</v>
      </c>
      <c r="AL8" s="29"/>
      <c r="AM8" s="29"/>
      <c r="AN8" s="38" t="s">
        <v>746</v>
      </c>
      <c r="AO8" s="29"/>
      <c r="AP8" s="29"/>
      <c r="AQ8" s="31"/>
      <c r="BE8" s="333"/>
      <c r="BS8" s="24" t="s">
        <v>730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33"/>
      <c r="BS9" s="24" t="s">
        <v>730</v>
      </c>
    </row>
    <row r="10" spans="1:74" ht="14.45" customHeight="1">
      <c r="B10" s="28"/>
      <c r="C10" s="29"/>
      <c r="D10" s="37" t="s">
        <v>747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748</v>
      </c>
      <c r="AL10" s="29"/>
      <c r="AM10" s="29"/>
      <c r="AN10" s="35" t="s">
        <v>726</v>
      </c>
      <c r="AO10" s="29"/>
      <c r="AP10" s="29"/>
      <c r="AQ10" s="31"/>
      <c r="BE10" s="333"/>
      <c r="BS10" s="24" t="s">
        <v>730</v>
      </c>
    </row>
    <row r="11" spans="1:74" ht="18.399999999999999" customHeight="1">
      <c r="B11" s="28"/>
      <c r="C11" s="29"/>
      <c r="D11" s="29"/>
      <c r="E11" s="35" t="s">
        <v>749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750</v>
      </c>
      <c r="AL11" s="29"/>
      <c r="AM11" s="29"/>
      <c r="AN11" s="35" t="s">
        <v>726</v>
      </c>
      <c r="AO11" s="29"/>
      <c r="AP11" s="29"/>
      <c r="AQ11" s="31"/>
      <c r="BE11" s="333"/>
      <c r="BS11" s="24" t="s">
        <v>730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33"/>
      <c r="BS12" s="24" t="s">
        <v>730</v>
      </c>
    </row>
    <row r="13" spans="1:74" ht="14.45" customHeight="1">
      <c r="B13" s="28"/>
      <c r="C13" s="29"/>
      <c r="D13" s="37" t="s">
        <v>751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748</v>
      </c>
      <c r="AL13" s="29"/>
      <c r="AM13" s="29"/>
      <c r="AN13" s="39" t="s">
        <v>752</v>
      </c>
      <c r="AO13" s="29"/>
      <c r="AP13" s="29"/>
      <c r="AQ13" s="31"/>
      <c r="BE13" s="333"/>
      <c r="BS13" s="24" t="s">
        <v>730</v>
      </c>
    </row>
    <row r="14" spans="1:74" ht="15">
      <c r="B14" s="28"/>
      <c r="C14" s="29"/>
      <c r="D14" s="29"/>
      <c r="E14" s="337" t="s">
        <v>752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7" t="s">
        <v>750</v>
      </c>
      <c r="AL14" s="29"/>
      <c r="AM14" s="29"/>
      <c r="AN14" s="39" t="s">
        <v>752</v>
      </c>
      <c r="AO14" s="29"/>
      <c r="AP14" s="29"/>
      <c r="AQ14" s="31"/>
      <c r="BE14" s="333"/>
      <c r="BS14" s="24" t="s">
        <v>730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33"/>
      <c r="BS15" s="24" t="s">
        <v>727</v>
      </c>
    </row>
    <row r="16" spans="1:74" ht="14.45" customHeight="1">
      <c r="B16" s="28"/>
      <c r="C16" s="29"/>
      <c r="D16" s="37" t="s">
        <v>753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748</v>
      </c>
      <c r="AL16" s="29"/>
      <c r="AM16" s="29"/>
      <c r="AN16" s="35" t="s">
        <v>726</v>
      </c>
      <c r="AO16" s="29"/>
      <c r="AP16" s="29"/>
      <c r="AQ16" s="31"/>
      <c r="BE16" s="333"/>
      <c r="BS16" s="24" t="s">
        <v>727</v>
      </c>
    </row>
    <row r="17" spans="2:71" ht="18.399999999999999" customHeight="1">
      <c r="B17" s="28"/>
      <c r="C17" s="29"/>
      <c r="D17" s="29"/>
      <c r="E17" s="35" t="s">
        <v>754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750</v>
      </c>
      <c r="AL17" s="29"/>
      <c r="AM17" s="29"/>
      <c r="AN17" s="35" t="s">
        <v>726</v>
      </c>
      <c r="AO17" s="29"/>
      <c r="AP17" s="29"/>
      <c r="AQ17" s="31"/>
      <c r="BE17" s="333"/>
      <c r="BS17" s="24" t="s">
        <v>755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33"/>
      <c r="BS18" s="24" t="s">
        <v>730</v>
      </c>
    </row>
    <row r="19" spans="2:71" ht="14.45" customHeight="1">
      <c r="B19" s="28"/>
      <c r="C19" s="29"/>
      <c r="D19" s="37" t="s">
        <v>756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33"/>
      <c r="BS19" s="24" t="s">
        <v>730</v>
      </c>
    </row>
    <row r="20" spans="2:71" ht="22.5" customHeight="1">
      <c r="B20" s="28"/>
      <c r="C20" s="29"/>
      <c r="D20" s="29"/>
      <c r="E20" s="339" t="s">
        <v>726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9"/>
      <c r="AP20" s="29"/>
      <c r="AQ20" s="31"/>
      <c r="BE20" s="333"/>
      <c r="BS20" s="24" t="s">
        <v>727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3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33"/>
    </row>
    <row r="23" spans="2:71" s="1" customFormat="1" ht="25.9" customHeight="1">
      <c r="B23" s="41"/>
      <c r="C23" s="42"/>
      <c r="D23" s="43" t="s">
        <v>757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0">
        <f>ROUND(AG51,2)</f>
        <v>0</v>
      </c>
      <c r="AL23" s="341"/>
      <c r="AM23" s="341"/>
      <c r="AN23" s="341"/>
      <c r="AO23" s="341"/>
      <c r="AP23" s="42"/>
      <c r="AQ23" s="45"/>
      <c r="BE23" s="33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3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2" t="s">
        <v>758</v>
      </c>
      <c r="M25" s="342"/>
      <c r="N25" s="342"/>
      <c r="O25" s="342"/>
      <c r="P25" s="42"/>
      <c r="Q25" s="42"/>
      <c r="R25" s="42"/>
      <c r="S25" s="42"/>
      <c r="T25" s="42"/>
      <c r="U25" s="42"/>
      <c r="V25" s="42"/>
      <c r="W25" s="342" t="s">
        <v>759</v>
      </c>
      <c r="X25" s="342"/>
      <c r="Y25" s="342"/>
      <c r="Z25" s="342"/>
      <c r="AA25" s="342"/>
      <c r="AB25" s="342"/>
      <c r="AC25" s="342"/>
      <c r="AD25" s="342"/>
      <c r="AE25" s="342"/>
      <c r="AF25" s="42"/>
      <c r="AG25" s="42"/>
      <c r="AH25" s="42"/>
      <c r="AI25" s="42"/>
      <c r="AJ25" s="42"/>
      <c r="AK25" s="342" t="s">
        <v>760</v>
      </c>
      <c r="AL25" s="342"/>
      <c r="AM25" s="342"/>
      <c r="AN25" s="342"/>
      <c r="AO25" s="342"/>
      <c r="AP25" s="42"/>
      <c r="AQ25" s="45"/>
      <c r="BE25" s="333"/>
    </row>
    <row r="26" spans="2:71" s="2" customFormat="1" ht="14.45" customHeight="1">
      <c r="B26" s="47"/>
      <c r="C26" s="48"/>
      <c r="D26" s="49" t="s">
        <v>761</v>
      </c>
      <c r="E26" s="48"/>
      <c r="F26" s="49" t="s">
        <v>762</v>
      </c>
      <c r="G26" s="48"/>
      <c r="H26" s="48"/>
      <c r="I26" s="48"/>
      <c r="J26" s="48"/>
      <c r="K26" s="48"/>
      <c r="L26" s="329">
        <v>0.21</v>
      </c>
      <c r="M26" s="330"/>
      <c r="N26" s="330"/>
      <c r="O26" s="330"/>
      <c r="P26" s="48"/>
      <c r="Q26" s="48"/>
      <c r="R26" s="48"/>
      <c r="S26" s="48"/>
      <c r="T26" s="48"/>
      <c r="U26" s="48"/>
      <c r="V26" s="48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8"/>
      <c r="AG26" s="48"/>
      <c r="AH26" s="48"/>
      <c r="AI26" s="48"/>
      <c r="AJ26" s="48"/>
      <c r="AK26" s="331">
        <f>ROUND(AV51,2)</f>
        <v>0</v>
      </c>
      <c r="AL26" s="330"/>
      <c r="AM26" s="330"/>
      <c r="AN26" s="330"/>
      <c r="AO26" s="330"/>
      <c r="AP26" s="48"/>
      <c r="AQ26" s="50"/>
      <c r="BE26" s="333"/>
    </row>
    <row r="27" spans="2:71" s="2" customFormat="1" ht="14.45" customHeight="1">
      <c r="B27" s="47"/>
      <c r="C27" s="48"/>
      <c r="D27" s="48"/>
      <c r="E27" s="48"/>
      <c r="F27" s="49" t="s">
        <v>763</v>
      </c>
      <c r="G27" s="48"/>
      <c r="H27" s="48"/>
      <c r="I27" s="48"/>
      <c r="J27" s="48"/>
      <c r="K27" s="48"/>
      <c r="L27" s="329">
        <v>0.15</v>
      </c>
      <c r="M27" s="330"/>
      <c r="N27" s="330"/>
      <c r="O27" s="330"/>
      <c r="P27" s="48"/>
      <c r="Q27" s="48"/>
      <c r="R27" s="48"/>
      <c r="S27" s="48"/>
      <c r="T27" s="48"/>
      <c r="U27" s="48"/>
      <c r="V27" s="48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8"/>
      <c r="AG27" s="48"/>
      <c r="AH27" s="48"/>
      <c r="AI27" s="48"/>
      <c r="AJ27" s="48"/>
      <c r="AK27" s="331">
        <f>ROUND(AW51,2)</f>
        <v>0</v>
      </c>
      <c r="AL27" s="330"/>
      <c r="AM27" s="330"/>
      <c r="AN27" s="330"/>
      <c r="AO27" s="330"/>
      <c r="AP27" s="48"/>
      <c r="AQ27" s="50"/>
      <c r="BE27" s="333"/>
    </row>
    <row r="28" spans="2:71" s="2" customFormat="1" ht="14.45" hidden="1" customHeight="1">
      <c r="B28" s="47"/>
      <c r="C28" s="48"/>
      <c r="D28" s="48"/>
      <c r="E28" s="48"/>
      <c r="F28" s="49" t="s">
        <v>764</v>
      </c>
      <c r="G28" s="48"/>
      <c r="H28" s="48"/>
      <c r="I28" s="48"/>
      <c r="J28" s="48"/>
      <c r="K28" s="48"/>
      <c r="L28" s="329">
        <v>0.21</v>
      </c>
      <c r="M28" s="330"/>
      <c r="N28" s="330"/>
      <c r="O28" s="330"/>
      <c r="P28" s="48"/>
      <c r="Q28" s="48"/>
      <c r="R28" s="48"/>
      <c r="S28" s="48"/>
      <c r="T28" s="48"/>
      <c r="U28" s="48"/>
      <c r="V28" s="48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8"/>
      <c r="AG28" s="48"/>
      <c r="AH28" s="48"/>
      <c r="AI28" s="48"/>
      <c r="AJ28" s="48"/>
      <c r="AK28" s="331">
        <v>0</v>
      </c>
      <c r="AL28" s="330"/>
      <c r="AM28" s="330"/>
      <c r="AN28" s="330"/>
      <c r="AO28" s="330"/>
      <c r="AP28" s="48"/>
      <c r="AQ28" s="50"/>
      <c r="BE28" s="333"/>
    </row>
    <row r="29" spans="2:71" s="2" customFormat="1" ht="14.45" hidden="1" customHeight="1">
      <c r="B29" s="47"/>
      <c r="C29" s="48"/>
      <c r="D29" s="48"/>
      <c r="E29" s="48"/>
      <c r="F29" s="49" t="s">
        <v>765</v>
      </c>
      <c r="G29" s="48"/>
      <c r="H29" s="48"/>
      <c r="I29" s="48"/>
      <c r="J29" s="48"/>
      <c r="K29" s="48"/>
      <c r="L29" s="329">
        <v>0.15</v>
      </c>
      <c r="M29" s="330"/>
      <c r="N29" s="330"/>
      <c r="O29" s="330"/>
      <c r="P29" s="48"/>
      <c r="Q29" s="48"/>
      <c r="R29" s="48"/>
      <c r="S29" s="48"/>
      <c r="T29" s="48"/>
      <c r="U29" s="48"/>
      <c r="V29" s="48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8"/>
      <c r="AG29" s="48"/>
      <c r="AH29" s="48"/>
      <c r="AI29" s="48"/>
      <c r="AJ29" s="48"/>
      <c r="AK29" s="331">
        <v>0</v>
      </c>
      <c r="AL29" s="330"/>
      <c r="AM29" s="330"/>
      <c r="AN29" s="330"/>
      <c r="AO29" s="330"/>
      <c r="AP29" s="48"/>
      <c r="AQ29" s="50"/>
      <c r="BE29" s="333"/>
    </row>
    <row r="30" spans="2:71" s="2" customFormat="1" ht="14.45" hidden="1" customHeight="1">
      <c r="B30" s="47"/>
      <c r="C30" s="48"/>
      <c r="D30" s="48"/>
      <c r="E30" s="48"/>
      <c r="F30" s="49" t="s">
        <v>766</v>
      </c>
      <c r="G30" s="48"/>
      <c r="H30" s="48"/>
      <c r="I30" s="48"/>
      <c r="J30" s="48"/>
      <c r="K30" s="48"/>
      <c r="L30" s="329">
        <v>0</v>
      </c>
      <c r="M30" s="330"/>
      <c r="N30" s="330"/>
      <c r="O30" s="330"/>
      <c r="P30" s="48"/>
      <c r="Q30" s="48"/>
      <c r="R30" s="48"/>
      <c r="S30" s="48"/>
      <c r="T30" s="48"/>
      <c r="U30" s="48"/>
      <c r="V30" s="48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8"/>
      <c r="AG30" s="48"/>
      <c r="AH30" s="48"/>
      <c r="AI30" s="48"/>
      <c r="AJ30" s="48"/>
      <c r="AK30" s="331">
        <v>0</v>
      </c>
      <c r="AL30" s="330"/>
      <c r="AM30" s="330"/>
      <c r="AN30" s="330"/>
      <c r="AO30" s="330"/>
      <c r="AP30" s="48"/>
      <c r="AQ30" s="50"/>
      <c r="BE30" s="33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3"/>
    </row>
    <row r="32" spans="2:71" s="1" customFormat="1" ht="25.9" customHeight="1">
      <c r="B32" s="41"/>
      <c r="C32" s="51"/>
      <c r="D32" s="52" t="s">
        <v>767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768</v>
      </c>
      <c r="U32" s="53"/>
      <c r="V32" s="53"/>
      <c r="W32" s="53"/>
      <c r="X32" s="344" t="s">
        <v>769</v>
      </c>
      <c r="Y32" s="345"/>
      <c r="Z32" s="345"/>
      <c r="AA32" s="345"/>
      <c r="AB32" s="345"/>
      <c r="AC32" s="53"/>
      <c r="AD32" s="53"/>
      <c r="AE32" s="53"/>
      <c r="AF32" s="53"/>
      <c r="AG32" s="53"/>
      <c r="AH32" s="53"/>
      <c r="AI32" s="53"/>
      <c r="AJ32" s="53"/>
      <c r="AK32" s="346">
        <f>SUM(AK23:AK30)</f>
        <v>0</v>
      </c>
      <c r="AL32" s="345"/>
      <c r="AM32" s="345"/>
      <c r="AN32" s="345"/>
      <c r="AO32" s="347"/>
      <c r="AP32" s="51"/>
      <c r="AQ32" s="55"/>
      <c r="BE32" s="33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770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737</v>
      </c>
      <c r="L41" s="3">
        <f>K5</f>
        <v>0</v>
      </c>
      <c r="AR41" s="62"/>
    </row>
    <row r="42" spans="2:56" s="4" customFormat="1" ht="36.950000000000003" customHeight="1">
      <c r="B42" s="64"/>
      <c r="C42" s="65" t="s">
        <v>739</v>
      </c>
      <c r="L42" s="352" t="str">
        <f>K6</f>
        <v>Rekonstrukce komunikace v ul. Druhanická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R42" s="64"/>
    </row>
    <row r="43" spans="2:56" s="1" customFormat="1" ht="6.95" customHeight="1">
      <c r="B43" s="41"/>
      <c r="AR43" s="41"/>
    </row>
    <row r="44" spans="2:56" s="1" customFormat="1" ht="15">
      <c r="B44" s="41"/>
      <c r="C44" s="63" t="s">
        <v>743</v>
      </c>
      <c r="L44" s="66" t="str">
        <f>IF(K8="","",K8)</f>
        <v>k.ú.Újezd nad Lesy</v>
      </c>
      <c r="AI44" s="63" t="s">
        <v>745</v>
      </c>
      <c r="AM44" s="354" t="str">
        <f>IF(AN8= "","",AN8)</f>
        <v>6. 4. 2017</v>
      </c>
      <c r="AN44" s="354"/>
      <c r="AR44" s="41"/>
    </row>
    <row r="45" spans="2:56" s="1" customFormat="1" ht="6.95" customHeight="1">
      <c r="B45" s="41"/>
      <c r="AR45" s="41"/>
    </row>
    <row r="46" spans="2:56" s="1" customFormat="1" ht="15">
      <c r="B46" s="41"/>
      <c r="C46" s="63" t="s">
        <v>747</v>
      </c>
      <c r="L46" s="3" t="str">
        <f>IF(E11= "","",E11)</f>
        <v>Městská část Praha 21</v>
      </c>
      <c r="AI46" s="63" t="s">
        <v>753</v>
      </c>
      <c r="AM46" s="355" t="str">
        <f>IF(E17="","",E17)</f>
        <v xml:space="preserve"> </v>
      </c>
      <c r="AN46" s="355"/>
      <c r="AO46" s="355"/>
      <c r="AP46" s="355"/>
      <c r="AR46" s="41"/>
      <c r="AS46" s="357" t="s">
        <v>771</v>
      </c>
      <c r="AT46" s="358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41"/>
      <c r="C47" s="63" t="s">
        <v>751</v>
      </c>
      <c r="L47" s="3" t="str">
        <f>IF(E14= "Vyplň údaj","",E14)</f>
        <v/>
      </c>
      <c r="AR47" s="41"/>
      <c r="AS47" s="359"/>
      <c r="AT47" s="360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59"/>
      <c r="AT48" s="360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8" t="s">
        <v>772</v>
      </c>
      <c r="D49" s="349"/>
      <c r="E49" s="349"/>
      <c r="F49" s="349"/>
      <c r="G49" s="349"/>
      <c r="H49" s="53"/>
      <c r="I49" s="350" t="s">
        <v>773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774</v>
      </c>
      <c r="AH49" s="349"/>
      <c r="AI49" s="349"/>
      <c r="AJ49" s="349"/>
      <c r="AK49" s="349"/>
      <c r="AL49" s="349"/>
      <c r="AM49" s="349"/>
      <c r="AN49" s="350" t="s">
        <v>775</v>
      </c>
      <c r="AO49" s="349"/>
      <c r="AP49" s="349"/>
      <c r="AQ49" s="71" t="s">
        <v>776</v>
      </c>
      <c r="AR49" s="41"/>
      <c r="AS49" s="72" t="s">
        <v>777</v>
      </c>
      <c r="AT49" s="73" t="s">
        <v>778</v>
      </c>
      <c r="AU49" s="73" t="s">
        <v>779</v>
      </c>
      <c r="AV49" s="73" t="s">
        <v>780</v>
      </c>
      <c r="AW49" s="73" t="s">
        <v>781</v>
      </c>
      <c r="AX49" s="73" t="s">
        <v>782</v>
      </c>
      <c r="AY49" s="73" t="s">
        <v>783</v>
      </c>
      <c r="AZ49" s="73" t="s">
        <v>784</v>
      </c>
      <c r="BA49" s="73" t="s">
        <v>785</v>
      </c>
      <c r="BB49" s="73" t="s">
        <v>786</v>
      </c>
      <c r="BC49" s="73" t="s">
        <v>787</v>
      </c>
      <c r="BD49" s="74" t="s">
        <v>788</v>
      </c>
    </row>
    <row r="50" spans="1:91" s="1" customFormat="1" ht="10.9" customHeight="1">
      <c r="B50" s="41"/>
      <c r="AR50" s="41"/>
      <c r="AS50" s="75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6" t="s">
        <v>789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3">
        <f>ROUND(SUM(AG52:AG62),2)</f>
        <v>0</v>
      </c>
      <c r="AH51" s="343"/>
      <c r="AI51" s="343"/>
      <c r="AJ51" s="343"/>
      <c r="AK51" s="343"/>
      <c r="AL51" s="343"/>
      <c r="AM51" s="343"/>
      <c r="AN51" s="365">
        <f t="shared" ref="AN51:AN62" si="0">SUM(AG51,AT51)</f>
        <v>0</v>
      </c>
      <c r="AO51" s="365"/>
      <c r="AP51" s="365"/>
      <c r="AQ51" s="78" t="s">
        <v>726</v>
      </c>
      <c r="AR51" s="64"/>
      <c r="AS51" s="79">
        <f>ROUND(SUM(AS52:AS62),2)</f>
        <v>0</v>
      </c>
      <c r="AT51" s="80">
        <f t="shared" ref="AT51:AT62" si="1">ROUND(SUM(AV51:AW51),2)</f>
        <v>0</v>
      </c>
      <c r="AU51" s="81">
        <f>ROUND(SUM(AU52:AU62),5)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ROUND(SUM(AZ52:AZ62),2)</f>
        <v>0</v>
      </c>
      <c r="BA51" s="80">
        <f>ROUND(SUM(BA52:BA62),2)</f>
        <v>0</v>
      </c>
      <c r="BB51" s="80">
        <f>ROUND(SUM(BB52:BB62),2)</f>
        <v>0</v>
      </c>
      <c r="BC51" s="80">
        <f>ROUND(SUM(BC52:BC62),2)</f>
        <v>0</v>
      </c>
      <c r="BD51" s="82">
        <f>ROUND(SUM(BD52:BD62),2)</f>
        <v>0</v>
      </c>
      <c r="BS51" s="65" t="s">
        <v>790</v>
      </c>
      <c r="BT51" s="65" t="s">
        <v>791</v>
      </c>
      <c r="BU51" s="83" t="s">
        <v>792</v>
      </c>
      <c r="BV51" s="65" t="s">
        <v>793</v>
      </c>
      <c r="BW51" s="65" t="s">
        <v>728</v>
      </c>
      <c r="BX51" s="65" t="s">
        <v>794</v>
      </c>
      <c r="CL51" s="65" t="s">
        <v>726</v>
      </c>
    </row>
    <row r="52" spans="1:91" s="5" customFormat="1" ht="22.5" customHeight="1">
      <c r="A52" s="84" t="s">
        <v>795</v>
      </c>
      <c r="B52" s="85"/>
      <c r="C52" s="86"/>
      <c r="D52" s="356" t="s">
        <v>796</v>
      </c>
      <c r="E52" s="356"/>
      <c r="F52" s="356"/>
      <c r="G52" s="356"/>
      <c r="H52" s="356"/>
      <c r="I52" s="87"/>
      <c r="J52" s="356" t="s">
        <v>797</v>
      </c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61">
        <f ca="1">'SO 102 - Komunikace Druha...'!J27</f>
        <v>0</v>
      </c>
      <c r="AH52" s="362"/>
      <c r="AI52" s="362"/>
      <c r="AJ52" s="362"/>
      <c r="AK52" s="362"/>
      <c r="AL52" s="362"/>
      <c r="AM52" s="362"/>
      <c r="AN52" s="361">
        <f t="shared" si="0"/>
        <v>0</v>
      </c>
      <c r="AO52" s="362"/>
      <c r="AP52" s="362"/>
      <c r="AQ52" s="88" t="s">
        <v>798</v>
      </c>
      <c r="AR52" s="85"/>
      <c r="AS52" s="89">
        <v>0</v>
      </c>
      <c r="AT52" s="90">
        <f t="shared" si="1"/>
        <v>0</v>
      </c>
      <c r="AU52" s="91">
        <f ca="1">'SO 102 - Komunikace Druha...'!P88</f>
        <v>0</v>
      </c>
      <c r="AV52" s="90">
        <f ca="1">'SO 102 - Komunikace Druha...'!J30</f>
        <v>0</v>
      </c>
      <c r="AW52" s="90">
        <f ca="1">'SO 102 - Komunikace Druha...'!J31</f>
        <v>0</v>
      </c>
      <c r="AX52" s="90">
        <f ca="1">'SO 102 - Komunikace Druha...'!J32</f>
        <v>0</v>
      </c>
      <c r="AY52" s="90">
        <f ca="1">'SO 102 - Komunikace Druha...'!J33</f>
        <v>0</v>
      </c>
      <c r="AZ52" s="90">
        <f ca="1">'SO 102 - Komunikace Druha...'!F30</f>
        <v>0</v>
      </c>
      <c r="BA52" s="90">
        <f ca="1">'SO 102 - Komunikace Druha...'!F31</f>
        <v>0</v>
      </c>
      <c r="BB52" s="90">
        <f ca="1">'SO 102 - Komunikace Druha...'!F32</f>
        <v>0</v>
      </c>
      <c r="BC52" s="90">
        <f ca="1">'SO 102 - Komunikace Druha...'!F33</f>
        <v>0</v>
      </c>
      <c r="BD52" s="92">
        <f ca="1">'SO 102 - Komunikace Druha...'!F34</f>
        <v>0</v>
      </c>
      <c r="BT52" s="93" t="s">
        <v>799</v>
      </c>
      <c r="BV52" s="93" t="s">
        <v>793</v>
      </c>
      <c r="BW52" s="93" t="s">
        <v>800</v>
      </c>
      <c r="BX52" s="93" t="s">
        <v>728</v>
      </c>
      <c r="CL52" s="93" t="s">
        <v>801</v>
      </c>
      <c r="CM52" s="93" t="s">
        <v>802</v>
      </c>
    </row>
    <row r="53" spans="1:91" s="5" customFormat="1" ht="37.5" customHeight="1">
      <c r="A53" s="84" t="s">
        <v>795</v>
      </c>
      <c r="B53" s="85"/>
      <c r="C53" s="86"/>
      <c r="D53" s="356" t="s">
        <v>803</v>
      </c>
      <c r="E53" s="356"/>
      <c r="F53" s="356"/>
      <c r="G53" s="356"/>
      <c r="H53" s="356"/>
      <c r="I53" s="87"/>
      <c r="J53" s="356" t="s">
        <v>804</v>
      </c>
      <c r="K53" s="356"/>
      <c r="L53" s="356"/>
      <c r="M53" s="356"/>
      <c r="N53" s="356"/>
      <c r="O53" s="356"/>
      <c r="P53" s="356"/>
      <c r="Q53" s="356"/>
      <c r="R53" s="356"/>
      <c r="S53" s="356"/>
      <c r="T53" s="356"/>
      <c r="U53" s="356"/>
      <c r="V53" s="356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61">
        <f ca="1">'SO 102-A - Snížení terénu...'!J27</f>
        <v>0</v>
      </c>
      <c r="AH53" s="362"/>
      <c r="AI53" s="362"/>
      <c r="AJ53" s="362"/>
      <c r="AK53" s="362"/>
      <c r="AL53" s="362"/>
      <c r="AM53" s="362"/>
      <c r="AN53" s="361">
        <f t="shared" si="0"/>
        <v>0</v>
      </c>
      <c r="AO53" s="362"/>
      <c r="AP53" s="362"/>
      <c r="AQ53" s="88" t="s">
        <v>798</v>
      </c>
      <c r="AR53" s="85"/>
      <c r="AS53" s="89">
        <v>0</v>
      </c>
      <c r="AT53" s="90">
        <f t="shared" si="1"/>
        <v>0</v>
      </c>
      <c r="AU53" s="91">
        <f ca="1">'SO 102-A - Snížení terénu...'!P83</f>
        <v>0</v>
      </c>
      <c r="AV53" s="90">
        <f ca="1">'SO 102-A - Snížení terénu...'!J30</f>
        <v>0</v>
      </c>
      <c r="AW53" s="90">
        <f ca="1">'SO 102-A - Snížení terénu...'!J31</f>
        <v>0</v>
      </c>
      <c r="AX53" s="90">
        <f ca="1">'SO 102-A - Snížení terénu...'!J32</f>
        <v>0</v>
      </c>
      <c r="AY53" s="90">
        <f ca="1">'SO 102-A - Snížení terénu...'!J33</f>
        <v>0</v>
      </c>
      <c r="AZ53" s="90">
        <f ca="1">'SO 102-A - Snížení terénu...'!F30</f>
        <v>0</v>
      </c>
      <c r="BA53" s="90">
        <f ca="1">'SO 102-A - Snížení terénu...'!F31</f>
        <v>0</v>
      </c>
      <c r="BB53" s="90">
        <f ca="1">'SO 102-A - Snížení terénu...'!F32</f>
        <v>0</v>
      </c>
      <c r="BC53" s="90">
        <f ca="1">'SO 102-A - Snížení terénu...'!F33</f>
        <v>0</v>
      </c>
      <c r="BD53" s="92">
        <f ca="1">'SO 102-A - Snížení terénu...'!F34</f>
        <v>0</v>
      </c>
      <c r="BT53" s="93" t="s">
        <v>799</v>
      </c>
      <c r="BV53" s="93" t="s">
        <v>793</v>
      </c>
      <c r="BW53" s="93" t="s">
        <v>805</v>
      </c>
      <c r="BX53" s="93" t="s">
        <v>728</v>
      </c>
      <c r="CL53" s="93" t="s">
        <v>806</v>
      </c>
      <c r="CM53" s="93" t="s">
        <v>802</v>
      </c>
    </row>
    <row r="54" spans="1:91" s="5" customFormat="1" ht="22.5" customHeight="1">
      <c r="A54" s="84" t="s">
        <v>795</v>
      </c>
      <c r="B54" s="85"/>
      <c r="C54" s="86"/>
      <c r="D54" s="356" t="s">
        <v>807</v>
      </c>
      <c r="E54" s="356"/>
      <c r="F54" s="356"/>
      <c r="G54" s="356"/>
      <c r="H54" s="356"/>
      <c r="I54" s="87"/>
      <c r="J54" s="356" t="s">
        <v>808</v>
      </c>
      <c r="K54" s="356"/>
      <c r="L54" s="356"/>
      <c r="M54" s="356"/>
      <c r="N54" s="356"/>
      <c r="O54" s="356"/>
      <c r="P54" s="356"/>
      <c r="Q54" s="356"/>
      <c r="R54" s="356"/>
      <c r="S54" s="356"/>
      <c r="T54" s="356"/>
      <c r="U54" s="356"/>
      <c r="V54" s="356"/>
      <c r="W54" s="356"/>
      <c r="X54" s="356"/>
      <c r="Y54" s="356"/>
      <c r="Z54" s="356"/>
      <c r="AA54" s="356"/>
      <c r="AB54" s="356"/>
      <c r="AC54" s="356"/>
      <c r="AD54" s="356"/>
      <c r="AE54" s="356"/>
      <c r="AF54" s="356"/>
      <c r="AG54" s="361">
        <f ca="1">'SO 103 - Dopravní značení'!J27</f>
        <v>0</v>
      </c>
      <c r="AH54" s="362"/>
      <c r="AI54" s="362"/>
      <c r="AJ54" s="362"/>
      <c r="AK54" s="362"/>
      <c r="AL54" s="362"/>
      <c r="AM54" s="362"/>
      <c r="AN54" s="361">
        <f t="shared" si="0"/>
        <v>0</v>
      </c>
      <c r="AO54" s="362"/>
      <c r="AP54" s="362"/>
      <c r="AQ54" s="88" t="s">
        <v>798</v>
      </c>
      <c r="AR54" s="85"/>
      <c r="AS54" s="89">
        <v>0</v>
      </c>
      <c r="AT54" s="90">
        <f t="shared" si="1"/>
        <v>0</v>
      </c>
      <c r="AU54" s="91">
        <f ca="1">'SO 103 - Dopravní značení'!P79</f>
        <v>0</v>
      </c>
      <c r="AV54" s="90">
        <f ca="1">'SO 103 - Dopravní značení'!J30</f>
        <v>0</v>
      </c>
      <c r="AW54" s="90">
        <f ca="1">'SO 103 - Dopravní značení'!J31</f>
        <v>0</v>
      </c>
      <c r="AX54" s="90">
        <f ca="1">'SO 103 - Dopravní značení'!J32</f>
        <v>0</v>
      </c>
      <c r="AY54" s="90">
        <f ca="1">'SO 103 - Dopravní značení'!J33</f>
        <v>0</v>
      </c>
      <c r="AZ54" s="90">
        <f ca="1">'SO 103 - Dopravní značení'!F30</f>
        <v>0</v>
      </c>
      <c r="BA54" s="90">
        <f ca="1">'SO 103 - Dopravní značení'!F31</f>
        <v>0</v>
      </c>
      <c r="BB54" s="90">
        <f ca="1">'SO 103 - Dopravní značení'!F32</f>
        <v>0</v>
      </c>
      <c r="BC54" s="90">
        <f ca="1">'SO 103 - Dopravní značení'!F33</f>
        <v>0</v>
      </c>
      <c r="BD54" s="92">
        <f ca="1">'SO 103 - Dopravní značení'!F34</f>
        <v>0</v>
      </c>
      <c r="BT54" s="93" t="s">
        <v>799</v>
      </c>
      <c r="BV54" s="93" t="s">
        <v>793</v>
      </c>
      <c r="BW54" s="93" t="s">
        <v>809</v>
      </c>
      <c r="BX54" s="93" t="s">
        <v>728</v>
      </c>
      <c r="CL54" s="93" t="s">
        <v>801</v>
      </c>
      <c r="CM54" s="93" t="s">
        <v>802</v>
      </c>
    </row>
    <row r="55" spans="1:91" s="5" customFormat="1" ht="22.5" customHeight="1">
      <c r="A55" s="84" t="s">
        <v>795</v>
      </c>
      <c r="B55" s="85"/>
      <c r="C55" s="86"/>
      <c r="D55" s="356" t="s">
        <v>810</v>
      </c>
      <c r="E55" s="356"/>
      <c r="F55" s="356"/>
      <c r="G55" s="356"/>
      <c r="H55" s="356"/>
      <c r="I55" s="87"/>
      <c r="J55" s="356" t="s">
        <v>811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61">
        <f ca="1">'SO 201 - Odvodnění komuni...'!J27</f>
        <v>0</v>
      </c>
      <c r="AH55" s="362"/>
      <c r="AI55" s="362"/>
      <c r="AJ55" s="362"/>
      <c r="AK55" s="362"/>
      <c r="AL55" s="362"/>
      <c r="AM55" s="362"/>
      <c r="AN55" s="361">
        <f t="shared" si="0"/>
        <v>0</v>
      </c>
      <c r="AO55" s="362"/>
      <c r="AP55" s="362"/>
      <c r="AQ55" s="88" t="s">
        <v>798</v>
      </c>
      <c r="AR55" s="85"/>
      <c r="AS55" s="89">
        <v>0</v>
      </c>
      <c r="AT55" s="90">
        <f t="shared" si="1"/>
        <v>0</v>
      </c>
      <c r="AU55" s="91">
        <f ca="1">'SO 201 - Odvodnění komuni...'!P85</f>
        <v>0</v>
      </c>
      <c r="AV55" s="90">
        <f ca="1">'SO 201 - Odvodnění komuni...'!J30</f>
        <v>0</v>
      </c>
      <c r="AW55" s="90">
        <f ca="1">'SO 201 - Odvodnění komuni...'!J31</f>
        <v>0</v>
      </c>
      <c r="AX55" s="90">
        <f ca="1">'SO 201 - Odvodnění komuni...'!J32</f>
        <v>0</v>
      </c>
      <c r="AY55" s="90">
        <f ca="1">'SO 201 - Odvodnění komuni...'!J33</f>
        <v>0</v>
      </c>
      <c r="AZ55" s="90">
        <f ca="1">'SO 201 - Odvodnění komuni...'!F30</f>
        <v>0</v>
      </c>
      <c r="BA55" s="90">
        <f ca="1">'SO 201 - Odvodnění komuni...'!F31</f>
        <v>0</v>
      </c>
      <c r="BB55" s="90">
        <f ca="1">'SO 201 - Odvodnění komuni...'!F32</f>
        <v>0</v>
      </c>
      <c r="BC55" s="90">
        <f ca="1">'SO 201 - Odvodnění komuni...'!F33</f>
        <v>0</v>
      </c>
      <c r="BD55" s="92">
        <f ca="1">'SO 201 - Odvodnění komuni...'!F34</f>
        <v>0</v>
      </c>
      <c r="BT55" s="93" t="s">
        <v>799</v>
      </c>
      <c r="BV55" s="93" t="s">
        <v>793</v>
      </c>
      <c r="BW55" s="93" t="s">
        <v>812</v>
      </c>
      <c r="BX55" s="93" t="s">
        <v>728</v>
      </c>
      <c r="CL55" s="93" t="s">
        <v>813</v>
      </c>
      <c r="CM55" s="93" t="s">
        <v>802</v>
      </c>
    </row>
    <row r="56" spans="1:91" s="5" customFormat="1" ht="22.5" customHeight="1">
      <c r="A56" s="84" t="s">
        <v>795</v>
      </c>
      <c r="B56" s="85"/>
      <c r="C56" s="86"/>
      <c r="D56" s="356" t="s">
        <v>814</v>
      </c>
      <c r="E56" s="356"/>
      <c r="F56" s="356"/>
      <c r="G56" s="356"/>
      <c r="H56" s="356"/>
      <c r="I56" s="87"/>
      <c r="J56" s="356" t="s">
        <v>815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61">
        <f ca="1">'SO 301 - Přeložka kabelu VN'!J27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88" t="s">
        <v>816</v>
      </c>
      <c r="AR56" s="85"/>
      <c r="AS56" s="89">
        <v>0</v>
      </c>
      <c r="AT56" s="90">
        <f t="shared" si="1"/>
        <v>0</v>
      </c>
      <c r="AU56" s="91">
        <f ca="1">'SO 301 - Přeložka kabelu VN'!P80</f>
        <v>0</v>
      </c>
      <c r="AV56" s="90">
        <f ca="1">'SO 301 - Přeložka kabelu VN'!J30</f>
        <v>0</v>
      </c>
      <c r="AW56" s="90">
        <f ca="1">'SO 301 - Přeložka kabelu VN'!J31</f>
        <v>0</v>
      </c>
      <c r="AX56" s="90">
        <f ca="1">'SO 301 - Přeložka kabelu VN'!J32</f>
        <v>0</v>
      </c>
      <c r="AY56" s="90">
        <f ca="1">'SO 301 - Přeložka kabelu VN'!J33</f>
        <v>0</v>
      </c>
      <c r="AZ56" s="90">
        <f ca="1">'SO 301 - Přeložka kabelu VN'!F30</f>
        <v>0</v>
      </c>
      <c r="BA56" s="90">
        <f ca="1">'SO 301 - Přeložka kabelu VN'!F31</f>
        <v>0</v>
      </c>
      <c r="BB56" s="90">
        <f ca="1">'SO 301 - Přeložka kabelu VN'!F32</f>
        <v>0</v>
      </c>
      <c r="BC56" s="90">
        <f ca="1">'SO 301 - Přeložka kabelu VN'!F33</f>
        <v>0</v>
      </c>
      <c r="BD56" s="92">
        <f ca="1">'SO 301 - Přeložka kabelu VN'!F34</f>
        <v>0</v>
      </c>
      <c r="BT56" s="93" t="s">
        <v>799</v>
      </c>
      <c r="BV56" s="93" t="s">
        <v>793</v>
      </c>
      <c r="BW56" s="93" t="s">
        <v>817</v>
      </c>
      <c r="BX56" s="93" t="s">
        <v>728</v>
      </c>
      <c r="CL56" s="93" t="s">
        <v>818</v>
      </c>
      <c r="CM56" s="93" t="s">
        <v>802</v>
      </c>
    </row>
    <row r="57" spans="1:91" s="5" customFormat="1" ht="22.5" customHeight="1">
      <c r="A57" s="84" t="s">
        <v>795</v>
      </c>
      <c r="B57" s="85"/>
      <c r="C57" s="86"/>
      <c r="D57" s="356" t="s">
        <v>819</v>
      </c>
      <c r="E57" s="356"/>
      <c r="F57" s="356"/>
      <c r="G57" s="356"/>
      <c r="H57" s="356"/>
      <c r="I57" s="87"/>
      <c r="J57" s="356" t="s">
        <v>820</v>
      </c>
      <c r="K57" s="356"/>
      <c r="L57" s="356"/>
      <c r="M57" s="356"/>
      <c r="N57" s="356"/>
      <c r="O57" s="356"/>
      <c r="P57" s="356"/>
      <c r="Q57" s="356"/>
      <c r="R57" s="356"/>
      <c r="S57" s="356"/>
      <c r="T57" s="356"/>
      <c r="U57" s="356"/>
      <c r="V57" s="356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61">
        <f ca="1">'SO 501 - Ochrany kabelů NN'!J27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88" t="s">
        <v>816</v>
      </c>
      <c r="AR57" s="85"/>
      <c r="AS57" s="89">
        <v>0</v>
      </c>
      <c r="AT57" s="90">
        <f t="shared" si="1"/>
        <v>0</v>
      </c>
      <c r="AU57" s="91">
        <f ca="1">'SO 501 - Ochrany kabelů NN'!P80</f>
        <v>0</v>
      </c>
      <c r="AV57" s="90">
        <f ca="1">'SO 501 - Ochrany kabelů NN'!J30</f>
        <v>0</v>
      </c>
      <c r="AW57" s="90">
        <f ca="1">'SO 501 - Ochrany kabelů NN'!J31</f>
        <v>0</v>
      </c>
      <c r="AX57" s="90">
        <f ca="1">'SO 501 - Ochrany kabelů NN'!J32</f>
        <v>0</v>
      </c>
      <c r="AY57" s="90">
        <f ca="1">'SO 501 - Ochrany kabelů NN'!J33</f>
        <v>0</v>
      </c>
      <c r="AZ57" s="90">
        <f ca="1">'SO 501 - Ochrany kabelů NN'!F30</f>
        <v>0</v>
      </c>
      <c r="BA57" s="90">
        <f ca="1">'SO 501 - Ochrany kabelů NN'!F31</f>
        <v>0</v>
      </c>
      <c r="BB57" s="90">
        <f ca="1">'SO 501 - Ochrany kabelů NN'!F32</f>
        <v>0</v>
      </c>
      <c r="BC57" s="90">
        <f ca="1">'SO 501 - Ochrany kabelů NN'!F33</f>
        <v>0</v>
      </c>
      <c r="BD57" s="92">
        <f ca="1">'SO 501 - Ochrany kabelů NN'!F34</f>
        <v>0</v>
      </c>
      <c r="BT57" s="93" t="s">
        <v>799</v>
      </c>
      <c r="BV57" s="93" t="s">
        <v>793</v>
      </c>
      <c r="BW57" s="93" t="s">
        <v>821</v>
      </c>
      <c r="BX57" s="93" t="s">
        <v>728</v>
      </c>
      <c r="CL57" s="93" t="s">
        <v>822</v>
      </c>
      <c r="CM57" s="93" t="s">
        <v>802</v>
      </c>
    </row>
    <row r="58" spans="1:91" s="5" customFormat="1" ht="22.5" customHeight="1">
      <c r="A58" s="84" t="s">
        <v>795</v>
      </c>
      <c r="B58" s="85"/>
      <c r="C58" s="86"/>
      <c r="D58" s="356" t="s">
        <v>823</v>
      </c>
      <c r="E58" s="356"/>
      <c r="F58" s="356"/>
      <c r="G58" s="356"/>
      <c r="H58" s="356"/>
      <c r="I58" s="87"/>
      <c r="J58" s="356" t="s">
        <v>824</v>
      </c>
      <c r="K58" s="356"/>
      <c r="L58" s="356"/>
      <c r="M58" s="356"/>
      <c r="N58" s="356"/>
      <c r="O58" s="356"/>
      <c r="P58" s="356"/>
      <c r="Q58" s="356"/>
      <c r="R58" s="356"/>
      <c r="S58" s="356"/>
      <c r="T58" s="356"/>
      <c r="U58" s="356"/>
      <c r="V58" s="356"/>
      <c r="W58" s="356"/>
      <c r="X58" s="356"/>
      <c r="Y58" s="356"/>
      <c r="Z58" s="356"/>
      <c r="AA58" s="356"/>
      <c r="AB58" s="356"/>
      <c r="AC58" s="356"/>
      <c r="AD58" s="356"/>
      <c r="AE58" s="356"/>
      <c r="AF58" s="356"/>
      <c r="AG58" s="361">
        <f ca="1">'SO 502 - Ochrany kabelů VN'!J27</f>
        <v>0</v>
      </c>
      <c r="AH58" s="362"/>
      <c r="AI58" s="362"/>
      <c r="AJ58" s="362"/>
      <c r="AK58" s="362"/>
      <c r="AL58" s="362"/>
      <c r="AM58" s="362"/>
      <c r="AN58" s="361">
        <f t="shared" si="0"/>
        <v>0</v>
      </c>
      <c r="AO58" s="362"/>
      <c r="AP58" s="362"/>
      <c r="AQ58" s="88" t="s">
        <v>816</v>
      </c>
      <c r="AR58" s="85"/>
      <c r="AS58" s="89">
        <v>0</v>
      </c>
      <c r="AT58" s="90">
        <f t="shared" si="1"/>
        <v>0</v>
      </c>
      <c r="AU58" s="91">
        <f ca="1">'SO 502 - Ochrany kabelů VN'!P80</f>
        <v>0</v>
      </c>
      <c r="AV58" s="90">
        <f ca="1">'SO 502 - Ochrany kabelů VN'!J30</f>
        <v>0</v>
      </c>
      <c r="AW58" s="90">
        <f ca="1">'SO 502 - Ochrany kabelů VN'!J31</f>
        <v>0</v>
      </c>
      <c r="AX58" s="90">
        <f ca="1">'SO 502 - Ochrany kabelů VN'!J32</f>
        <v>0</v>
      </c>
      <c r="AY58" s="90">
        <f ca="1">'SO 502 - Ochrany kabelů VN'!J33</f>
        <v>0</v>
      </c>
      <c r="AZ58" s="90">
        <f ca="1">'SO 502 - Ochrany kabelů VN'!F30</f>
        <v>0</v>
      </c>
      <c r="BA58" s="90">
        <f ca="1">'SO 502 - Ochrany kabelů VN'!F31</f>
        <v>0</v>
      </c>
      <c r="BB58" s="90">
        <f ca="1">'SO 502 - Ochrany kabelů VN'!F32</f>
        <v>0</v>
      </c>
      <c r="BC58" s="90">
        <f ca="1">'SO 502 - Ochrany kabelů VN'!F33</f>
        <v>0</v>
      </c>
      <c r="BD58" s="92">
        <f ca="1">'SO 502 - Ochrany kabelů VN'!F34</f>
        <v>0</v>
      </c>
      <c r="BT58" s="93" t="s">
        <v>799</v>
      </c>
      <c r="BV58" s="93" t="s">
        <v>793</v>
      </c>
      <c r="BW58" s="93" t="s">
        <v>825</v>
      </c>
      <c r="BX58" s="93" t="s">
        <v>728</v>
      </c>
      <c r="CL58" s="93" t="s">
        <v>818</v>
      </c>
      <c r="CM58" s="93" t="s">
        <v>802</v>
      </c>
    </row>
    <row r="59" spans="1:91" s="5" customFormat="1" ht="22.5" customHeight="1">
      <c r="A59" s="84" t="s">
        <v>795</v>
      </c>
      <c r="B59" s="85"/>
      <c r="C59" s="86"/>
      <c r="D59" s="356" t="s">
        <v>826</v>
      </c>
      <c r="E59" s="356"/>
      <c r="F59" s="356"/>
      <c r="G59" s="356"/>
      <c r="H59" s="356"/>
      <c r="I59" s="87"/>
      <c r="J59" s="356" t="s">
        <v>827</v>
      </c>
      <c r="K59" s="356"/>
      <c r="L59" s="356"/>
      <c r="M59" s="356"/>
      <c r="N59" s="356"/>
      <c r="O59" s="356"/>
      <c r="P59" s="356"/>
      <c r="Q59" s="356"/>
      <c r="R59" s="356"/>
      <c r="S59" s="356"/>
      <c r="T59" s="356"/>
      <c r="U59" s="356"/>
      <c r="V59" s="356"/>
      <c r="W59" s="356"/>
      <c r="X59" s="356"/>
      <c r="Y59" s="356"/>
      <c r="Z59" s="356"/>
      <c r="AA59" s="356"/>
      <c r="AB59" s="356"/>
      <c r="AC59" s="356"/>
      <c r="AD59" s="356"/>
      <c r="AE59" s="356"/>
      <c r="AF59" s="356"/>
      <c r="AG59" s="361">
        <f ca="1">'SO 503 - Ochrany kabelů VO'!J27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88" t="s">
        <v>816</v>
      </c>
      <c r="AR59" s="85"/>
      <c r="AS59" s="89">
        <v>0</v>
      </c>
      <c r="AT59" s="90">
        <f t="shared" si="1"/>
        <v>0</v>
      </c>
      <c r="AU59" s="91">
        <f ca="1">'SO 503 - Ochrany kabelů VO'!P80</f>
        <v>0</v>
      </c>
      <c r="AV59" s="90">
        <f ca="1">'SO 503 - Ochrany kabelů VO'!J30</f>
        <v>0</v>
      </c>
      <c r="AW59" s="90">
        <f ca="1">'SO 503 - Ochrany kabelů VO'!J31</f>
        <v>0</v>
      </c>
      <c r="AX59" s="90">
        <f ca="1">'SO 503 - Ochrany kabelů VO'!J32</f>
        <v>0</v>
      </c>
      <c r="AY59" s="90">
        <f ca="1">'SO 503 - Ochrany kabelů VO'!J33</f>
        <v>0</v>
      </c>
      <c r="AZ59" s="90">
        <f ca="1">'SO 503 - Ochrany kabelů VO'!F30</f>
        <v>0</v>
      </c>
      <c r="BA59" s="90">
        <f ca="1">'SO 503 - Ochrany kabelů VO'!F31</f>
        <v>0</v>
      </c>
      <c r="BB59" s="90">
        <f ca="1">'SO 503 - Ochrany kabelů VO'!F32</f>
        <v>0</v>
      </c>
      <c r="BC59" s="90">
        <f ca="1">'SO 503 - Ochrany kabelů VO'!F33</f>
        <v>0</v>
      </c>
      <c r="BD59" s="92">
        <f ca="1">'SO 503 - Ochrany kabelů VO'!F34</f>
        <v>0</v>
      </c>
      <c r="BT59" s="93" t="s">
        <v>799</v>
      </c>
      <c r="BV59" s="93" t="s">
        <v>793</v>
      </c>
      <c r="BW59" s="93" t="s">
        <v>828</v>
      </c>
      <c r="BX59" s="93" t="s">
        <v>728</v>
      </c>
      <c r="CL59" s="93" t="s">
        <v>829</v>
      </c>
      <c r="CM59" s="93" t="s">
        <v>802</v>
      </c>
    </row>
    <row r="60" spans="1:91" s="5" customFormat="1" ht="22.5" customHeight="1">
      <c r="A60" s="84" t="s">
        <v>795</v>
      </c>
      <c r="B60" s="85"/>
      <c r="C60" s="86"/>
      <c r="D60" s="356" t="s">
        <v>830</v>
      </c>
      <c r="E60" s="356"/>
      <c r="F60" s="356"/>
      <c r="G60" s="356"/>
      <c r="H60" s="356"/>
      <c r="I60" s="87"/>
      <c r="J60" s="356" t="s">
        <v>831</v>
      </c>
      <c r="K60" s="356"/>
      <c r="L60" s="356"/>
      <c r="M60" s="356"/>
      <c r="N60" s="356"/>
      <c r="O60" s="356"/>
      <c r="P60" s="356"/>
      <c r="Q60" s="356"/>
      <c r="R60" s="356"/>
      <c r="S60" s="356"/>
      <c r="T60" s="356"/>
      <c r="U60" s="356"/>
      <c r="V60" s="356"/>
      <c r="W60" s="356"/>
      <c r="X60" s="356"/>
      <c r="Y60" s="356"/>
      <c r="Z60" s="356"/>
      <c r="AA60" s="356"/>
      <c r="AB60" s="356"/>
      <c r="AC60" s="356"/>
      <c r="AD60" s="356"/>
      <c r="AE60" s="356"/>
      <c r="AF60" s="356"/>
      <c r="AG60" s="361">
        <f ca="1">'SO 504 - Ochrany kabelů MTS'!J27</f>
        <v>0</v>
      </c>
      <c r="AH60" s="362"/>
      <c r="AI60" s="362"/>
      <c r="AJ60" s="362"/>
      <c r="AK60" s="362"/>
      <c r="AL60" s="362"/>
      <c r="AM60" s="362"/>
      <c r="AN60" s="361">
        <f t="shared" si="0"/>
        <v>0</v>
      </c>
      <c r="AO60" s="362"/>
      <c r="AP60" s="362"/>
      <c r="AQ60" s="88" t="s">
        <v>816</v>
      </c>
      <c r="AR60" s="85"/>
      <c r="AS60" s="89">
        <v>0</v>
      </c>
      <c r="AT60" s="90">
        <f t="shared" si="1"/>
        <v>0</v>
      </c>
      <c r="AU60" s="91">
        <f ca="1">'SO 504 - Ochrany kabelů MTS'!P80</f>
        <v>0</v>
      </c>
      <c r="AV60" s="90">
        <f ca="1">'SO 504 - Ochrany kabelů MTS'!J30</f>
        <v>0</v>
      </c>
      <c r="AW60" s="90">
        <f ca="1">'SO 504 - Ochrany kabelů MTS'!J31</f>
        <v>0</v>
      </c>
      <c r="AX60" s="90">
        <f ca="1">'SO 504 - Ochrany kabelů MTS'!J32</f>
        <v>0</v>
      </c>
      <c r="AY60" s="90">
        <f ca="1">'SO 504 - Ochrany kabelů MTS'!J33</f>
        <v>0</v>
      </c>
      <c r="AZ60" s="90">
        <f ca="1">'SO 504 - Ochrany kabelů MTS'!F30</f>
        <v>0</v>
      </c>
      <c r="BA60" s="90">
        <f ca="1">'SO 504 - Ochrany kabelů MTS'!F31</f>
        <v>0</v>
      </c>
      <c r="BB60" s="90">
        <f ca="1">'SO 504 - Ochrany kabelů MTS'!F32</f>
        <v>0</v>
      </c>
      <c r="BC60" s="90">
        <f ca="1">'SO 504 - Ochrany kabelů MTS'!F33</f>
        <v>0</v>
      </c>
      <c r="BD60" s="92">
        <f ca="1">'SO 504 - Ochrany kabelů MTS'!F34</f>
        <v>0</v>
      </c>
      <c r="BT60" s="93" t="s">
        <v>799</v>
      </c>
      <c r="BV60" s="93" t="s">
        <v>793</v>
      </c>
      <c r="BW60" s="93" t="s">
        <v>832</v>
      </c>
      <c r="BX60" s="93" t="s">
        <v>728</v>
      </c>
      <c r="CL60" s="93" t="s">
        <v>833</v>
      </c>
      <c r="CM60" s="93" t="s">
        <v>802</v>
      </c>
    </row>
    <row r="61" spans="1:91" s="5" customFormat="1" ht="22.5" customHeight="1">
      <c r="A61" s="84" t="s">
        <v>795</v>
      </c>
      <c r="B61" s="85"/>
      <c r="C61" s="86"/>
      <c r="D61" s="356" t="s">
        <v>834</v>
      </c>
      <c r="E61" s="356"/>
      <c r="F61" s="356"/>
      <c r="G61" s="356"/>
      <c r="H61" s="356"/>
      <c r="I61" s="87"/>
      <c r="J61" s="356" t="s">
        <v>835</v>
      </c>
      <c r="K61" s="356"/>
      <c r="L61" s="356"/>
      <c r="M61" s="356"/>
      <c r="N61" s="356"/>
      <c r="O61" s="356"/>
      <c r="P61" s="356"/>
      <c r="Q61" s="356"/>
      <c r="R61" s="356"/>
      <c r="S61" s="356"/>
      <c r="T61" s="356"/>
      <c r="U61" s="356"/>
      <c r="V61" s="356"/>
      <c r="W61" s="356"/>
      <c r="X61" s="356"/>
      <c r="Y61" s="356"/>
      <c r="Z61" s="356"/>
      <c r="AA61" s="356"/>
      <c r="AB61" s="356"/>
      <c r="AC61" s="356"/>
      <c r="AD61" s="356"/>
      <c r="AE61" s="356"/>
      <c r="AF61" s="356"/>
      <c r="AG61" s="361">
        <f ca="1">'SO 601 - Vegetační a teré...'!J27</f>
        <v>0</v>
      </c>
      <c r="AH61" s="362"/>
      <c r="AI61" s="362"/>
      <c r="AJ61" s="362"/>
      <c r="AK61" s="362"/>
      <c r="AL61" s="362"/>
      <c r="AM61" s="362"/>
      <c r="AN61" s="361">
        <f t="shared" si="0"/>
        <v>0</v>
      </c>
      <c r="AO61" s="362"/>
      <c r="AP61" s="362"/>
      <c r="AQ61" s="88" t="s">
        <v>816</v>
      </c>
      <c r="AR61" s="85"/>
      <c r="AS61" s="89">
        <v>0</v>
      </c>
      <c r="AT61" s="90">
        <f t="shared" si="1"/>
        <v>0</v>
      </c>
      <c r="AU61" s="91">
        <f ca="1">'SO 601 - Vegetační a teré...'!P79</f>
        <v>0</v>
      </c>
      <c r="AV61" s="90">
        <f ca="1">'SO 601 - Vegetační a teré...'!J30</f>
        <v>0</v>
      </c>
      <c r="AW61" s="90">
        <f ca="1">'SO 601 - Vegetační a teré...'!J31</f>
        <v>0</v>
      </c>
      <c r="AX61" s="90">
        <f ca="1">'SO 601 - Vegetační a teré...'!J32</f>
        <v>0</v>
      </c>
      <c r="AY61" s="90">
        <f ca="1">'SO 601 - Vegetační a teré...'!J33</f>
        <v>0</v>
      </c>
      <c r="AZ61" s="90">
        <f ca="1">'SO 601 - Vegetační a teré...'!F30</f>
        <v>0</v>
      </c>
      <c r="BA61" s="90">
        <f ca="1">'SO 601 - Vegetační a teré...'!F31</f>
        <v>0</v>
      </c>
      <c r="BB61" s="90">
        <f ca="1">'SO 601 - Vegetační a teré...'!F32</f>
        <v>0</v>
      </c>
      <c r="BC61" s="90">
        <f ca="1">'SO 601 - Vegetační a teré...'!F33</f>
        <v>0</v>
      </c>
      <c r="BD61" s="92">
        <f ca="1">'SO 601 - Vegetační a teré...'!F34</f>
        <v>0</v>
      </c>
      <c r="BT61" s="93" t="s">
        <v>799</v>
      </c>
      <c r="BV61" s="93" t="s">
        <v>793</v>
      </c>
      <c r="BW61" s="93" t="s">
        <v>836</v>
      </c>
      <c r="BX61" s="93" t="s">
        <v>728</v>
      </c>
      <c r="CL61" s="93" t="s">
        <v>837</v>
      </c>
      <c r="CM61" s="93" t="s">
        <v>802</v>
      </c>
    </row>
    <row r="62" spans="1:91" s="5" customFormat="1" ht="22.5" customHeight="1">
      <c r="A62" s="84" t="s">
        <v>795</v>
      </c>
      <c r="B62" s="85"/>
      <c r="C62" s="86"/>
      <c r="D62" s="356" t="s">
        <v>838</v>
      </c>
      <c r="E62" s="356"/>
      <c r="F62" s="356"/>
      <c r="G62" s="356"/>
      <c r="H62" s="356"/>
      <c r="I62" s="87"/>
      <c r="J62" s="356" t="s">
        <v>839</v>
      </c>
      <c r="K62" s="356"/>
      <c r="L62" s="356"/>
      <c r="M62" s="356"/>
      <c r="N62" s="356"/>
      <c r="O62" s="356"/>
      <c r="P62" s="356"/>
      <c r="Q62" s="356"/>
      <c r="R62" s="356"/>
      <c r="S62" s="356"/>
      <c r="T62" s="356"/>
      <c r="U62" s="356"/>
      <c r="V62" s="356"/>
      <c r="W62" s="356"/>
      <c r="X62" s="356"/>
      <c r="Y62" s="356"/>
      <c r="Z62" s="356"/>
      <c r="AA62" s="356"/>
      <c r="AB62" s="356"/>
      <c r="AC62" s="356"/>
      <c r="AD62" s="356"/>
      <c r="AE62" s="356"/>
      <c r="AF62" s="356"/>
      <c r="AG62" s="361">
        <f ca="1">'VON - Vedlejší a ostatní ...'!J27</f>
        <v>0</v>
      </c>
      <c r="AH62" s="362"/>
      <c r="AI62" s="362"/>
      <c r="AJ62" s="362"/>
      <c r="AK62" s="362"/>
      <c r="AL62" s="362"/>
      <c r="AM62" s="362"/>
      <c r="AN62" s="361">
        <f t="shared" si="0"/>
        <v>0</v>
      </c>
      <c r="AO62" s="362"/>
      <c r="AP62" s="362"/>
      <c r="AQ62" s="88" t="s">
        <v>838</v>
      </c>
      <c r="AR62" s="85"/>
      <c r="AS62" s="94">
        <v>0</v>
      </c>
      <c r="AT62" s="95">
        <f t="shared" si="1"/>
        <v>0</v>
      </c>
      <c r="AU62" s="96">
        <f ca="1">'VON - Vedlejší a ostatní ...'!P81</f>
        <v>0</v>
      </c>
      <c r="AV62" s="95">
        <f ca="1">'VON - Vedlejší a ostatní ...'!J30</f>
        <v>0</v>
      </c>
      <c r="AW62" s="95">
        <f ca="1">'VON - Vedlejší a ostatní ...'!J31</f>
        <v>0</v>
      </c>
      <c r="AX62" s="95">
        <f ca="1">'VON - Vedlejší a ostatní ...'!J32</f>
        <v>0</v>
      </c>
      <c r="AY62" s="95">
        <f ca="1">'VON - Vedlejší a ostatní ...'!J33</f>
        <v>0</v>
      </c>
      <c r="AZ62" s="95">
        <f ca="1">'VON - Vedlejší a ostatní ...'!F30</f>
        <v>0</v>
      </c>
      <c r="BA62" s="95">
        <f ca="1">'VON - Vedlejší a ostatní ...'!F31</f>
        <v>0</v>
      </c>
      <c r="BB62" s="95">
        <f ca="1">'VON - Vedlejší a ostatní ...'!F32</f>
        <v>0</v>
      </c>
      <c r="BC62" s="95">
        <f ca="1">'VON - Vedlejší a ostatní ...'!F33</f>
        <v>0</v>
      </c>
      <c r="BD62" s="97">
        <f ca="1">'VON - Vedlejší a ostatní ...'!F34</f>
        <v>0</v>
      </c>
      <c r="BT62" s="93" t="s">
        <v>799</v>
      </c>
      <c r="BV62" s="93" t="s">
        <v>793</v>
      </c>
      <c r="BW62" s="93" t="s">
        <v>840</v>
      </c>
      <c r="BX62" s="93" t="s">
        <v>728</v>
      </c>
      <c r="CL62" s="93" t="s">
        <v>726</v>
      </c>
      <c r="CM62" s="93" t="s">
        <v>802</v>
      </c>
    </row>
    <row r="63" spans="1:91" s="1" customFormat="1" ht="30" customHeight="1">
      <c r="B63" s="41"/>
      <c r="AR63" s="41"/>
    </row>
    <row r="64" spans="1:91" s="1" customFormat="1" ht="6.95" customHeight="1"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41"/>
    </row>
  </sheetData>
  <mergeCells count="81">
    <mergeCell ref="AN62:AP62"/>
    <mergeCell ref="AG62:AM62"/>
    <mergeCell ref="D62:H62"/>
    <mergeCell ref="J62:AF62"/>
    <mergeCell ref="AG57:AM57"/>
    <mergeCell ref="D57:H57"/>
    <mergeCell ref="J57:AF57"/>
    <mergeCell ref="AN61:AP61"/>
    <mergeCell ref="AG61:AM61"/>
    <mergeCell ref="D61:H61"/>
    <mergeCell ref="J61:AF61"/>
    <mergeCell ref="AN60:AP60"/>
    <mergeCell ref="AG60:AM60"/>
    <mergeCell ref="D60:H60"/>
    <mergeCell ref="J60:AF60"/>
    <mergeCell ref="AR2:BE2"/>
    <mergeCell ref="AN59:AP59"/>
    <mergeCell ref="AG59:AM59"/>
    <mergeCell ref="AN55:AP55"/>
    <mergeCell ref="AN56:AP56"/>
    <mergeCell ref="AG56:AM56"/>
    <mergeCell ref="AN51:AP51"/>
    <mergeCell ref="J56:AF56"/>
    <mergeCell ref="AN57:AP57"/>
    <mergeCell ref="D59:H59"/>
    <mergeCell ref="J59:AF59"/>
    <mergeCell ref="AN58:AP58"/>
    <mergeCell ref="AG58:AM58"/>
    <mergeCell ref="D58:H58"/>
    <mergeCell ref="J58:AF58"/>
    <mergeCell ref="AG55:AM55"/>
    <mergeCell ref="D55:H55"/>
    <mergeCell ref="J55:AF55"/>
    <mergeCell ref="AN54:AP54"/>
    <mergeCell ref="AG54:AM54"/>
    <mergeCell ref="D54:H54"/>
    <mergeCell ref="J54:AF54"/>
    <mergeCell ref="D56:H56"/>
    <mergeCell ref="AS46:AT48"/>
    <mergeCell ref="AN53:AP53"/>
    <mergeCell ref="AG53:AM53"/>
    <mergeCell ref="D53:H53"/>
    <mergeCell ref="J53:AF53"/>
    <mergeCell ref="AN52:AP52"/>
    <mergeCell ref="AG52:AM52"/>
    <mergeCell ref="D52:H52"/>
    <mergeCell ref="J52:AF52"/>
    <mergeCell ref="C49:G49"/>
    <mergeCell ref="I49:AF49"/>
    <mergeCell ref="AG49:AM49"/>
    <mergeCell ref="AN49:AP49"/>
    <mergeCell ref="L42:AO42"/>
    <mergeCell ref="AM44:AN44"/>
    <mergeCell ref="AM46:AP46"/>
    <mergeCell ref="W30:AE30"/>
    <mergeCell ref="AK30:AO30"/>
    <mergeCell ref="W28:AE28"/>
    <mergeCell ref="AK28:AO28"/>
    <mergeCell ref="AG51:AM51"/>
    <mergeCell ref="X32:AB32"/>
    <mergeCell ref="AK32:AO32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W26:AE26"/>
    <mergeCell ref="AK26:AO26"/>
    <mergeCell ref="L27:O27"/>
    <mergeCell ref="W27:AE27"/>
    <mergeCell ref="AK27:AO27"/>
    <mergeCell ref="L29:O29"/>
    <mergeCell ref="W29:AE29"/>
    <mergeCell ref="AK29:AO29"/>
    <mergeCell ref="L28:O28"/>
  </mergeCells>
  <phoneticPr fontId="0" type="noConversion"/>
  <hyperlinks>
    <hyperlink ref="K1:S1" location="C2" display="1) Rekapitulace stavby"/>
    <hyperlink ref="W1:AI1" location="C51" display="2) Rekapitulace objektů stavby a soupisů prací"/>
    <hyperlink ref="A52" location="'SO 102 - Komunikace Druha...'!C2" display="/"/>
    <hyperlink ref="A53" location="'SO 102-A - Snížení terénu...'!C2" display="/"/>
    <hyperlink ref="A54" location="'SO 103 - Dopravní značení'!C2" display="/"/>
    <hyperlink ref="A55" location="'SO 201 - Odvodnění komuni...'!C2" display="/"/>
    <hyperlink ref="A56" location="'SO 301 - Přeložka kabelu VN'!C2" display="/"/>
    <hyperlink ref="A57" location="'SO 501 - Ochrany kabelů NN'!C2" display="/"/>
    <hyperlink ref="A58" location="'SO 502 - Ochrany kabelů VN'!C2" display="/"/>
    <hyperlink ref="A59" location="'SO 503 - Ochrany kabelů VO'!C2" display="/"/>
    <hyperlink ref="A60" location="'SO 504 - Ochrany kabelů MTS'!C2" display="/"/>
    <hyperlink ref="A61" location="'SO 601 - Vegetační a teré...'!C2" display="/"/>
    <hyperlink ref="A62" location="'VON - Vedlejší a ostatní ...'!C2" display="/"/>
  </hyperlinks>
  <pageMargins left="0.58333330000000005" right="0.58333330000000005" top="0.58333330000000005" bottom="0.58333330000000005" header="0" footer="0"/>
  <pageSetup paperSize="9" firstPageNumber="2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832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398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833</v>
      </c>
      <c r="G11" s="42"/>
      <c r="H11" s="42"/>
      <c r="I11" s="106" t="s">
        <v>742</v>
      </c>
      <c r="J11" s="35" t="s">
        <v>202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203</v>
      </c>
      <c r="G13" s="42"/>
      <c r="H13" s="42"/>
      <c r="I13" s="109" t="s">
        <v>852</v>
      </c>
      <c r="J13" s="108" t="s">
        <v>342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ROUND(SUM(BE80:BE97), 2)</f>
        <v>0</v>
      </c>
      <c r="G30" s="42"/>
      <c r="H30" s="42"/>
      <c r="I30" s="120">
        <v>0.21</v>
      </c>
      <c r="J30" s="119">
        <f>ROUND(ROUND((SUM(BE80:BE97)),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ROUND(SUM(BF80:BF97), 2)</f>
        <v>0</v>
      </c>
      <c r="G31" s="42"/>
      <c r="H31" s="42"/>
      <c r="I31" s="120">
        <v>0.15</v>
      </c>
      <c r="J31" s="119">
        <f>ROUND(ROUND((SUM(BF80:BF97)),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ROUND(SUM(BG80:BG97),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ROUND(SUM(BH80:BH97),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ROUND(SUM(BI80:BI97),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504 - Ochrany kabelů MTS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J80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205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206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207</v>
      </c>
      <c r="E59" s="142"/>
      <c r="F59" s="142"/>
      <c r="G59" s="142"/>
      <c r="H59" s="142"/>
      <c r="I59" s="143"/>
      <c r="J59" s="144">
        <f>J88</f>
        <v>0</v>
      </c>
      <c r="K59" s="145"/>
    </row>
    <row r="60" spans="2:47" s="7" customFormat="1" ht="24.95" customHeight="1">
      <c r="B60" s="132"/>
      <c r="C60" s="133"/>
      <c r="D60" s="134" t="s">
        <v>208</v>
      </c>
      <c r="E60" s="135"/>
      <c r="F60" s="135"/>
      <c r="G60" s="135"/>
      <c r="H60" s="135"/>
      <c r="I60" s="136"/>
      <c r="J60" s="137">
        <f>J96</f>
        <v>0</v>
      </c>
      <c r="K60" s="13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5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5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6"/>
      <c r="J66" s="60"/>
      <c r="K66" s="60"/>
      <c r="L66" s="41"/>
    </row>
    <row r="67" spans="2:63" s="1" customFormat="1" ht="36.950000000000003" customHeight="1">
      <c r="B67" s="41"/>
      <c r="C67" s="61" t="s">
        <v>871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739</v>
      </c>
      <c r="L69" s="41"/>
    </row>
    <row r="70" spans="2:63" s="1" customFormat="1" ht="22.5" customHeight="1">
      <c r="B70" s="41"/>
      <c r="E70" s="366" t="str">
        <f>E7</f>
        <v>Rekonstrukce komunikace v ul. Druhanická</v>
      </c>
      <c r="F70" s="367"/>
      <c r="G70" s="367"/>
      <c r="H70" s="367"/>
      <c r="L70" s="41"/>
    </row>
    <row r="71" spans="2:63" s="1" customFormat="1" ht="14.45" customHeight="1">
      <c r="B71" s="41"/>
      <c r="C71" s="63" t="s">
        <v>847</v>
      </c>
      <c r="L71" s="41"/>
    </row>
    <row r="72" spans="2:63" s="1" customFormat="1" ht="23.25" customHeight="1">
      <c r="B72" s="41"/>
      <c r="E72" s="352" t="str">
        <f>E9</f>
        <v>SO 504 - Ochrany kabelů MTS</v>
      </c>
      <c r="F72" s="368"/>
      <c r="G72" s="368"/>
      <c r="H72" s="368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743</v>
      </c>
      <c r="F74" s="146" t="str">
        <f>F12</f>
        <v xml:space="preserve"> </v>
      </c>
      <c r="I74" s="147" t="s">
        <v>745</v>
      </c>
      <c r="J74" s="67" t="str">
        <f>IF(J12="","",J12)</f>
        <v>6. 4. 2017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747</v>
      </c>
      <c r="F76" s="146" t="str">
        <f>E15</f>
        <v>Městská část Praha 21</v>
      </c>
      <c r="I76" s="147" t="s">
        <v>753</v>
      </c>
      <c r="J76" s="146" t="str">
        <f>E21</f>
        <v xml:space="preserve"> </v>
      </c>
      <c r="L76" s="41"/>
    </row>
    <row r="77" spans="2:63" s="1" customFormat="1" ht="14.45" customHeight="1">
      <c r="B77" s="41"/>
      <c r="C77" s="63" t="s">
        <v>751</v>
      </c>
      <c r="F77" s="146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48"/>
      <c r="C79" s="149" t="s">
        <v>872</v>
      </c>
      <c r="D79" s="150" t="s">
        <v>776</v>
      </c>
      <c r="E79" s="150" t="s">
        <v>772</v>
      </c>
      <c r="F79" s="150" t="s">
        <v>873</v>
      </c>
      <c r="G79" s="150" t="s">
        <v>874</v>
      </c>
      <c r="H79" s="150" t="s">
        <v>875</v>
      </c>
      <c r="I79" s="151" t="s">
        <v>876</v>
      </c>
      <c r="J79" s="150" t="s">
        <v>856</v>
      </c>
      <c r="K79" s="152" t="s">
        <v>877</v>
      </c>
      <c r="L79" s="148"/>
      <c r="M79" s="72" t="s">
        <v>878</v>
      </c>
      <c r="N79" s="73" t="s">
        <v>761</v>
      </c>
      <c r="O79" s="73" t="s">
        <v>879</v>
      </c>
      <c r="P79" s="73" t="s">
        <v>880</v>
      </c>
      <c r="Q79" s="73" t="s">
        <v>881</v>
      </c>
      <c r="R79" s="73" t="s">
        <v>882</v>
      </c>
      <c r="S79" s="73" t="s">
        <v>883</v>
      </c>
      <c r="T79" s="74" t="s">
        <v>884</v>
      </c>
    </row>
    <row r="80" spans="2:63" s="1" customFormat="1" ht="29.25" customHeight="1">
      <c r="B80" s="41"/>
      <c r="C80" s="76" t="s">
        <v>857</v>
      </c>
      <c r="J80" s="153">
        <f>BK80</f>
        <v>0</v>
      </c>
      <c r="L80" s="41"/>
      <c r="M80" s="75"/>
      <c r="N80" s="68"/>
      <c r="O80" s="68"/>
      <c r="P80" s="154">
        <f>P81+P96</f>
        <v>0</v>
      </c>
      <c r="Q80" s="68"/>
      <c r="R80" s="154">
        <f>R81+R96</f>
        <v>42.923894000000004</v>
      </c>
      <c r="S80" s="68"/>
      <c r="T80" s="155">
        <f>T81+T96</f>
        <v>0</v>
      </c>
      <c r="AT80" s="24" t="s">
        <v>790</v>
      </c>
      <c r="AU80" s="24" t="s">
        <v>858</v>
      </c>
      <c r="BK80" s="156">
        <f>BK81+BK96</f>
        <v>0</v>
      </c>
    </row>
    <row r="81" spans="2:65" s="10" customFormat="1" ht="37.35" customHeight="1">
      <c r="B81" s="157"/>
      <c r="D81" s="158" t="s">
        <v>790</v>
      </c>
      <c r="E81" s="159" t="s">
        <v>995</v>
      </c>
      <c r="F81" s="159" t="s">
        <v>209</v>
      </c>
      <c r="I81" s="160"/>
      <c r="J81" s="161">
        <f>BK81</f>
        <v>0</v>
      </c>
      <c r="L81" s="157"/>
      <c r="M81" s="162"/>
      <c r="N81" s="163"/>
      <c r="O81" s="163"/>
      <c r="P81" s="164">
        <f>P82+P88</f>
        <v>0</v>
      </c>
      <c r="Q81" s="163"/>
      <c r="R81" s="164">
        <f>R82+R88</f>
        <v>42.923894000000004</v>
      </c>
      <c r="S81" s="163"/>
      <c r="T81" s="165">
        <f>T82+T88</f>
        <v>0</v>
      </c>
      <c r="AR81" s="158" t="s">
        <v>904</v>
      </c>
      <c r="AT81" s="166" t="s">
        <v>790</v>
      </c>
      <c r="AU81" s="166" t="s">
        <v>791</v>
      </c>
      <c r="AY81" s="158" t="s">
        <v>887</v>
      </c>
      <c r="BK81" s="167">
        <f>BK82+BK88</f>
        <v>0</v>
      </c>
    </row>
    <row r="82" spans="2:65" s="10" customFormat="1" ht="19.899999999999999" customHeight="1">
      <c r="B82" s="157"/>
      <c r="D82" s="168" t="s">
        <v>790</v>
      </c>
      <c r="E82" s="169" t="s">
        <v>210</v>
      </c>
      <c r="F82" s="169" t="s">
        <v>211</v>
      </c>
      <c r="I82" s="160"/>
      <c r="J82" s="170">
        <f>BK82</f>
        <v>0</v>
      </c>
      <c r="L82" s="157"/>
      <c r="M82" s="162"/>
      <c r="N82" s="163"/>
      <c r="O82" s="163"/>
      <c r="P82" s="164">
        <f>SUM(P83:P87)</f>
        <v>0</v>
      </c>
      <c r="Q82" s="163"/>
      <c r="R82" s="164">
        <f>SUM(R83:R87)</f>
        <v>0.11559900000000001</v>
      </c>
      <c r="S82" s="163"/>
      <c r="T82" s="165">
        <f>SUM(T83:T87)</f>
        <v>0</v>
      </c>
      <c r="AR82" s="158" t="s">
        <v>904</v>
      </c>
      <c r="AT82" s="166" t="s">
        <v>790</v>
      </c>
      <c r="AU82" s="166" t="s">
        <v>799</v>
      </c>
      <c r="AY82" s="158" t="s">
        <v>887</v>
      </c>
      <c r="BK82" s="167">
        <f>SUM(BK83:BK87)</f>
        <v>0</v>
      </c>
    </row>
    <row r="83" spans="2:65" s="1" customFormat="1" ht="44.25" customHeight="1">
      <c r="B83" s="171"/>
      <c r="C83" s="172" t="s">
        <v>799</v>
      </c>
      <c r="D83" s="172" t="s">
        <v>889</v>
      </c>
      <c r="E83" s="173" t="s">
        <v>344</v>
      </c>
      <c r="F83" s="174" t="s">
        <v>345</v>
      </c>
      <c r="G83" s="175" t="s">
        <v>1018</v>
      </c>
      <c r="H83" s="176">
        <v>169.5</v>
      </c>
      <c r="I83" s="177"/>
      <c r="J83" s="178">
        <f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4" t="s">
        <v>1282</v>
      </c>
      <c r="AT83" s="24" t="s">
        <v>889</v>
      </c>
      <c r="AU83" s="24" t="s">
        <v>802</v>
      </c>
      <c r="AY83" s="24" t="s">
        <v>887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4" t="s">
        <v>799</v>
      </c>
      <c r="BK83" s="183">
        <f>ROUND(I83*H83,2)</f>
        <v>0</v>
      </c>
      <c r="BL83" s="24" t="s">
        <v>1282</v>
      </c>
      <c r="BM83" s="24" t="s">
        <v>399</v>
      </c>
    </row>
    <row r="84" spans="2:65" s="1" customFormat="1" ht="22.5" customHeight="1">
      <c r="B84" s="171"/>
      <c r="C84" s="222" t="s">
        <v>802</v>
      </c>
      <c r="D84" s="222" t="s">
        <v>995</v>
      </c>
      <c r="E84" s="223" t="s">
        <v>347</v>
      </c>
      <c r="F84" s="224" t="s">
        <v>348</v>
      </c>
      <c r="G84" s="225" t="s">
        <v>1337</v>
      </c>
      <c r="H84" s="226">
        <v>115.599</v>
      </c>
      <c r="I84" s="227"/>
      <c r="J84" s="228">
        <f>ROUND(I84*H84,2)</f>
        <v>0</v>
      </c>
      <c r="K84" s="224" t="s">
        <v>893</v>
      </c>
      <c r="L84" s="229"/>
      <c r="M84" s="230" t="s">
        <v>726</v>
      </c>
      <c r="N84" s="231" t="s">
        <v>762</v>
      </c>
      <c r="O84" s="42"/>
      <c r="P84" s="181">
        <f>O84*H84</f>
        <v>0</v>
      </c>
      <c r="Q84" s="181">
        <v>1E-3</v>
      </c>
      <c r="R84" s="181">
        <f>Q84*H84</f>
        <v>0.11559900000000001</v>
      </c>
      <c r="S84" s="181">
        <v>0</v>
      </c>
      <c r="T84" s="182">
        <f>S84*H84</f>
        <v>0</v>
      </c>
      <c r="AR84" s="24" t="s">
        <v>217</v>
      </c>
      <c r="AT84" s="24" t="s">
        <v>995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217</v>
      </c>
      <c r="BM84" s="24" t="s">
        <v>400</v>
      </c>
    </row>
    <row r="85" spans="2:65" s="1" customFormat="1" ht="27">
      <c r="B85" s="41"/>
      <c r="D85" s="185" t="s">
        <v>1469</v>
      </c>
      <c r="F85" s="248" t="s">
        <v>350</v>
      </c>
      <c r="I85" s="243"/>
      <c r="L85" s="41"/>
      <c r="M85" s="244"/>
      <c r="N85" s="42"/>
      <c r="O85" s="42"/>
      <c r="P85" s="42"/>
      <c r="Q85" s="42"/>
      <c r="R85" s="42"/>
      <c r="S85" s="42"/>
      <c r="T85" s="70"/>
      <c r="AT85" s="24" t="s">
        <v>1469</v>
      </c>
      <c r="AU85" s="24" t="s">
        <v>802</v>
      </c>
    </row>
    <row r="86" spans="2:65" s="12" customFormat="1">
      <c r="B86" s="193"/>
      <c r="D86" s="185" t="s">
        <v>896</v>
      </c>
      <c r="E86" s="202" t="s">
        <v>726</v>
      </c>
      <c r="F86" s="203" t="s">
        <v>401</v>
      </c>
      <c r="H86" s="204">
        <v>105.09</v>
      </c>
      <c r="I86" s="198"/>
      <c r="L86" s="193"/>
      <c r="M86" s="199"/>
      <c r="N86" s="200"/>
      <c r="O86" s="200"/>
      <c r="P86" s="200"/>
      <c r="Q86" s="200"/>
      <c r="R86" s="200"/>
      <c r="S86" s="200"/>
      <c r="T86" s="201"/>
      <c r="AT86" s="202" t="s">
        <v>896</v>
      </c>
      <c r="AU86" s="202" t="s">
        <v>802</v>
      </c>
      <c r="AV86" s="12" t="s">
        <v>802</v>
      </c>
      <c r="AW86" s="12" t="s">
        <v>755</v>
      </c>
      <c r="AX86" s="12" t="s">
        <v>799</v>
      </c>
      <c r="AY86" s="202" t="s">
        <v>887</v>
      </c>
    </row>
    <row r="87" spans="2:65" s="12" customFormat="1">
      <c r="B87" s="193"/>
      <c r="D87" s="185" t="s">
        <v>896</v>
      </c>
      <c r="F87" s="203" t="s">
        <v>402</v>
      </c>
      <c r="H87" s="204">
        <v>115.599</v>
      </c>
      <c r="I87" s="198"/>
      <c r="L87" s="193"/>
      <c r="M87" s="199"/>
      <c r="N87" s="200"/>
      <c r="O87" s="200"/>
      <c r="P87" s="200"/>
      <c r="Q87" s="200"/>
      <c r="R87" s="200"/>
      <c r="S87" s="200"/>
      <c r="T87" s="201"/>
      <c r="AT87" s="202" t="s">
        <v>896</v>
      </c>
      <c r="AU87" s="202" t="s">
        <v>802</v>
      </c>
      <c r="AV87" s="12" t="s">
        <v>802</v>
      </c>
      <c r="AW87" s="12" t="s">
        <v>727</v>
      </c>
      <c r="AX87" s="12" t="s">
        <v>799</v>
      </c>
      <c r="AY87" s="202" t="s">
        <v>887</v>
      </c>
    </row>
    <row r="88" spans="2:65" s="10" customFormat="1" ht="29.85" customHeight="1">
      <c r="B88" s="157"/>
      <c r="D88" s="168" t="s">
        <v>790</v>
      </c>
      <c r="E88" s="169" t="s">
        <v>240</v>
      </c>
      <c r="F88" s="169" t="s">
        <v>241</v>
      </c>
      <c r="I88" s="160"/>
      <c r="J88" s="170">
        <f>BK88</f>
        <v>0</v>
      </c>
      <c r="L88" s="157"/>
      <c r="M88" s="162"/>
      <c r="N88" s="163"/>
      <c r="O88" s="163"/>
      <c r="P88" s="164">
        <f>SUM(P89:P95)</f>
        <v>0</v>
      </c>
      <c r="Q88" s="163"/>
      <c r="R88" s="164">
        <f>SUM(R89:R95)</f>
        <v>42.808295000000001</v>
      </c>
      <c r="S88" s="163"/>
      <c r="T88" s="165">
        <f>SUM(T89:T95)</f>
        <v>0</v>
      </c>
      <c r="AR88" s="158" t="s">
        <v>904</v>
      </c>
      <c r="AT88" s="166" t="s">
        <v>790</v>
      </c>
      <c r="AU88" s="166" t="s">
        <v>799</v>
      </c>
      <c r="AY88" s="158" t="s">
        <v>887</v>
      </c>
      <c r="BK88" s="167">
        <f>SUM(BK89:BK95)</f>
        <v>0</v>
      </c>
    </row>
    <row r="89" spans="2:65" s="1" customFormat="1" ht="44.25" customHeight="1">
      <c r="B89" s="171"/>
      <c r="C89" s="172" t="s">
        <v>904</v>
      </c>
      <c r="D89" s="172" t="s">
        <v>889</v>
      </c>
      <c r="E89" s="173" t="s">
        <v>353</v>
      </c>
      <c r="F89" s="174" t="s">
        <v>354</v>
      </c>
      <c r="G89" s="175" t="s">
        <v>1018</v>
      </c>
      <c r="H89" s="176">
        <v>169.5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4" t="s">
        <v>1282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1282</v>
      </c>
      <c r="BM89" s="24" t="s">
        <v>403</v>
      </c>
    </row>
    <row r="90" spans="2:65" s="1" customFormat="1" ht="31.5" customHeight="1">
      <c r="B90" s="171"/>
      <c r="C90" s="172" t="s">
        <v>894</v>
      </c>
      <c r="D90" s="172" t="s">
        <v>889</v>
      </c>
      <c r="E90" s="173" t="s">
        <v>356</v>
      </c>
      <c r="F90" s="174" t="s">
        <v>357</v>
      </c>
      <c r="G90" s="175" t="s">
        <v>1018</v>
      </c>
      <c r="H90" s="176">
        <v>169.5</v>
      </c>
      <c r="I90" s="177"/>
      <c r="J90" s="178">
        <f>ROUND(I90*H90,2)</f>
        <v>0</v>
      </c>
      <c r="K90" s="174" t="s">
        <v>893</v>
      </c>
      <c r="L90" s="41"/>
      <c r="M90" s="179" t="s">
        <v>726</v>
      </c>
      <c r="N90" s="180" t="s">
        <v>762</v>
      </c>
      <c r="O90" s="42"/>
      <c r="P90" s="181">
        <f>O90*H90</f>
        <v>0</v>
      </c>
      <c r="Q90" s="181">
        <v>0.18446000000000001</v>
      </c>
      <c r="R90" s="181">
        <f>Q90*H90</f>
        <v>31.265970000000003</v>
      </c>
      <c r="S90" s="181">
        <v>0</v>
      </c>
      <c r="T90" s="182">
        <f>S90*H90</f>
        <v>0</v>
      </c>
      <c r="AR90" s="24" t="s">
        <v>1282</v>
      </c>
      <c r="AT90" s="24" t="s">
        <v>889</v>
      </c>
      <c r="AU90" s="24" t="s">
        <v>802</v>
      </c>
      <c r="AY90" s="24" t="s">
        <v>887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24" t="s">
        <v>799</v>
      </c>
      <c r="BK90" s="183">
        <f>ROUND(I90*H90,2)</f>
        <v>0</v>
      </c>
      <c r="BL90" s="24" t="s">
        <v>1282</v>
      </c>
      <c r="BM90" s="24" t="s">
        <v>404</v>
      </c>
    </row>
    <row r="91" spans="2:65" s="1" customFormat="1" ht="31.5" customHeight="1">
      <c r="B91" s="171"/>
      <c r="C91" s="172" t="s">
        <v>913</v>
      </c>
      <c r="D91" s="172" t="s">
        <v>889</v>
      </c>
      <c r="E91" s="173" t="s">
        <v>359</v>
      </c>
      <c r="F91" s="174" t="s">
        <v>360</v>
      </c>
      <c r="G91" s="175" t="s">
        <v>1018</v>
      </c>
      <c r="H91" s="176">
        <v>169.5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1.8350000000000002E-2</v>
      </c>
      <c r="R91" s="181">
        <f>Q91*H91</f>
        <v>3.1103250000000005</v>
      </c>
      <c r="S91" s="181">
        <v>0</v>
      </c>
      <c r="T91" s="182">
        <f>S91*H91</f>
        <v>0</v>
      </c>
      <c r="AR91" s="24" t="s">
        <v>1282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1282</v>
      </c>
      <c r="BM91" s="24" t="s">
        <v>405</v>
      </c>
    </row>
    <row r="92" spans="2:65" s="1" customFormat="1" ht="22.5" customHeight="1">
      <c r="B92" s="171"/>
      <c r="C92" s="222" t="s">
        <v>919</v>
      </c>
      <c r="D92" s="222" t="s">
        <v>995</v>
      </c>
      <c r="E92" s="223" t="s">
        <v>362</v>
      </c>
      <c r="F92" s="224" t="s">
        <v>363</v>
      </c>
      <c r="G92" s="225" t="s">
        <v>1039</v>
      </c>
      <c r="H92" s="226">
        <v>170</v>
      </c>
      <c r="I92" s="227"/>
      <c r="J92" s="228">
        <f>ROUND(I92*H92,2)</f>
        <v>0</v>
      </c>
      <c r="K92" s="224" t="s">
        <v>893</v>
      </c>
      <c r="L92" s="229"/>
      <c r="M92" s="230" t="s">
        <v>726</v>
      </c>
      <c r="N92" s="231" t="s">
        <v>762</v>
      </c>
      <c r="O92" s="42"/>
      <c r="P92" s="181">
        <f>O92*H92</f>
        <v>0</v>
      </c>
      <c r="Q92" s="181">
        <v>3.2000000000000001E-2</v>
      </c>
      <c r="R92" s="181">
        <f>Q92*H92</f>
        <v>5.44</v>
      </c>
      <c r="S92" s="181">
        <v>0</v>
      </c>
      <c r="T92" s="182">
        <f>S92*H92</f>
        <v>0</v>
      </c>
      <c r="AR92" s="24" t="s">
        <v>217</v>
      </c>
      <c r="AT92" s="24" t="s">
        <v>995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217</v>
      </c>
      <c r="BM92" s="24" t="s">
        <v>406</v>
      </c>
    </row>
    <row r="93" spans="2:65" s="1" customFormat="1" ht="22.5" customHeight="1">
      <c r="B93" s="171"/>
      <c r="C93" s="222" t="s">
        <v>924</v>
      </c>
      <c r="D93" s="222" t="s">
        <v>995</v>
      </c>
      <c r="E93" s="223" t="s">
        <v>365</v>
      </c>
      <c r="F93" s="224" t="s">
        <v>366</v>
      </c>
      <c r="G93" s="225" t="s">
        <v>1039</v>
      </c>
      <c r="H93" s="226">
        <v>340</v>
      </c>
      <c r="I93" s="227"/>
      <c r="J93" s="228">
        <f>ROUND(I93*H93,2)</f>
        <v>0</v>
      </c>
      <c r="K93" s="224" t="s">
        <v>893</v>
      </c>
      <c r="L93" s="229"/>
      <c r="M93" s="230" t="s">
        <v>726</v>
      </c>
      <c r="N93" s="231" t="s">
        <v>762</v>
      </c>
      <c r="O93" s="42"/>
      <c r="P93" s="181">
        <f>O93*H93</f>
        <v>0</v>
      </c>
      <c r="Q93" s="181">
        <v>8.8000000000000005E-3</v>
      </c>
      <c r="R93" s="181">
        <f>Q93*H93</f>
        <v>2.992</v>
      </c>
      <c r="S93" s="181">
        <v>0</v>
      </c>
      <c r="T93" s="182">
        <f>S93*H93</f>
        <v>0</v>
      </c>
      <c r="AR93" s="24" t="s">
        <v>217</v>
      </c>
      <c r="AT93" s="24" t="s">
        <v>995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217</v>
      </c>
      <c r="BM93" s="24" t="s">
        <v>407</v>
      </c>
    </row>
    <row r="94" spans="2:65" s="12" customFormat="1">
      <c r="B94" s="193"/>
      <c r="D94" s="194" t="s">
        <v>896</v>
      </c>
      <c r="F94" s="196" t="s">
        <v>408</v>
      </c>
      <c r="H94" s="197">
        <v>340</v>
      </c>
      <c r="I94" s="198"/>
      <c r="L94" s="193"/>
      <c r="M94" s="199"/>
      <c r="N94" s="200"/>
      <c r="O94" s="200"/>
      <c r="P94" s="200"/>
      <c r="Q94" s="200"/>
      <c r="R94" s="200"/>
      <c r="S94" s="200"/>
      <c r="T94" s="201"/>
      <c r="AT94" s="202" t="s">
        <v>896</v>
      </c>
      <c r="AU94" s="202" t="s">
        <v>802</v>
      </c>
      <c r="AV94" s="12" t="s">
        <v>802</v>
      </c>
      <c r="AW94" s="12" t="s">
        <v>727</v>
      </c>
      <c r="AX94" s="12" t="s">
        <v>799</v>
      </c>
      <c r="AY94" s="202" t="s">
        <v>887</v>
      </c>
    </row>
    <row r="95" spans="2:65" s="1" customFormat="1" ht="31.5" customHeight="1">
      <c r="B95" s="171"/>
      <c r="C95" s="172" t="s">
        <v>938</v>
      </c>
      <c r="D95" s="172" t="s">
        <v>889</v>
      </c>
      <c r="E95" s="173" t="s">
        <v>369</v>
      </c>
      <c r="F95" s="174" t="s">
        <v>370</v>
      </c>
      <c r="G95" s="175" t="s">
        <v>1018</v>
      </c>
      <c r="H95" s="176">
        <v>99.5</v>
      </c>
      <c r="I95" s="177"/>
      <c r="J95" s="178">
        <f>ROUND(I95*H95,2)</f>
        <v>0</v>
      </c>
      <c r="K95" s="174" t="s">
        <v>893</v>
      </c>
      <c r="L95" s="41"/>
      <c r="M95" s="179" t="s">
        <v>726</v>
      </c>
      <c r="N95" s="180" t="s">
        <v>762</v>
      </c>
      <c r="O95" s="42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4" t="s">
        <v>1282</v>
      </c>
      <c r="AT95" s="24" t="s">
        <v>889</v>
      </c>
      <c r="AU95" s="24" t="s">
        <v>802</v>
      </c>
      <c r="AY95" s="24" t="s">
        <v>887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4" t="s">
        <v>799</v>
      </c>
      <c r="BK95" s="183">
        <f>ROUND(I95*H95,2)</f>
        <v>0</v>
      </c>
      <c r="BL95" s="24" t="s">
        <v>1282</v>
      </c>
      <c r="BM95" s="24" t="s">
        <v>409</v>
      </c>
    </row>
    <row r="96" spans="2:65" s="10" customFormat="1" ht="37.35" customHeight="1">
      <c r="B96" s="157"/>
      <c r="D96" s="168" t="s">
        <v>790</v>
      </c>
      <c r="E96" s="249" t="s">
        <v>316</v>
      </c>
      <c r="F96" s="249" t="s">
        <v>317</v>
      </c>
      <c r="I96" s="160"/>
      <c r="J96" s="250">
        <f>BK96</f>
        <v>0</v>
      </c>
      <c r="L96" s="157"/>
      <c r="M96" s="162"/>
      <c r="N96" s="163"/>
      <c r="O96" s="163"/>
      <c r="P96" s="164">
        <f>P97</f>
        <v>0</v>
      </c>
      <c r="Q96" s="163"/>
      <c r="R96" s="164">
        <f>R97</f>
        <v>0</v>
      </c>
      <c r="S96" s="163"/>
      <c r="T96" s="165">
        <f>T97</f>
        <v>0</v>
      </c>
      <c r="AR96" s="158" t="s">
        <v>894</v>
      </c>
      <c r="AT96" s="166" t="s">
        <v>790</v>
      </c>
      <c r="AU96" s="166" t="s">
        <v>791</v>
      </c>
      <c r="AY96" s="158" t="s">
        <v>887</v>
      </c>
      <c r="BK96" s="167">
        <f>BK97</f>
        <v>0</v>
      </c>
    </row>
    <row r="97" spans="2:65" s="1" customFormat="1" ht="22.5" customHeight="1">
      <c r="B97" s="171"/>
      <c r="C97" s="172" t="s">
        <v>943</v>
      </c>
      <c r="D97" s="172" t="s">
        <v>889</v>
      </c>
      <c r="E97" s="173" t="s">
        <v>372</v>
      </c>
      <c r="F97" s="174" t="s">
        <v>339</v>
      </c>
      <c r="G97" s="175" t="s">
        <v>979</v>
      </c>
      <c r="H97" s="176">
        <v>42.923999999999999</v>
      </c>
      <c r="I97" s="177"/>
      <c r="J97" s="178">
        <f>ROUND(I97*H97,2)</f>
        <v>0</v>
      </c>
      <c r="K97" s="174" t="s">
        <v>726</v>
      </c>
      <c r="L97" s="41"/>
      <c r="M97" s="179" t="s">
        <v>726</v>
      </c>
      <c r="N97" s="238" t="s">
        <v>762</v>
      </c>
      <c r="O97" s="239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AR97" s="24" t="s">
        <v>320</v>
      </c>
      <c r="AT97" s="24" t="s">
        <v>889</v>
      </c>
      <c r="AU97" s="24" t="s">
        <v>799</v>
      </c>
      <c r="AY97" s="24" t="s">
        <v>887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4" t="s">
        <v>799</v>
      </c>
      <c r="BK97" s="183">
        <f>ROUND(I97*H97,2)</f>
        <v>0</v>
      </c>
      <c r="BL97" s="24" t="s">
        <v>320</v>
      </c>
      <c r="BM97" s="24" t="s">
        <v>410</v>
      </c>
    </row>
    <row r="98" spans="2:65" s="1" customFormat="1" ht="6.95" customHeight="1">
      <c r="B98" s="56"/>
      <c r="C98" s="57"/>
      <c r="D98" s="57"/>
      <c r="E98" s="57"/>
      <c r="F98" s="57"/>
      <c r="G98" s="57"/>
      <c r="H98" s="57"/>
      <c r="I98" s="125"/>
      <c r="J98" s="57"/>
      <c r="K98" s="57"/>
      <c r="L98" s="41"/>
    </row>
  </sheetData>
  <autoFilter ref="C79:K9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59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836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411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837</v>
      </c>
      <c r="G11" s="42"/>
      <c r="H11" s="42"/>
      <c r="I11" s="106" t="s">
        <v>742</v>
      </c>
      <c r="J11" s="35" t="s">
        <v>1288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1289</v>
      </c>
      <c r="G13" s="42"/>
      <c r="H13" s="42"/>
      <c r="I13" s="109" t="s">
        <v>852</v>
      </c>
      <c r="J13" s="108" t="s">
        <v>412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343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ROUND(J79,2)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ROUND(SUM(BE79:BE142), 2)</f>
        <v>0</v>
      </c>
      <c r="G30" s="42"/>
      <c r="H30" s="42"/>
      <c r="I30" s="120">
        <v>0.21</v>
      </c>
      <c r="J30" s="119">
        <f>ROUND(ROUND((SUM(BE79:BE142)),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ROUND(SUM(BF79:BF142), 2)</f>
        <v>0</v>
      </c>
      <c r="G31" s="42"/>
      <c r="H31" s="42"/>
      <c r="I31" s="120">
        <v>0.15</v>
      </c>
      <c r="J31" s="119">
        <f>ROUND(ROUND((SUM(BF79:BF142)),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ROUND(SUM(BG79:BG142),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ROUND(SUM(BH79:BH142),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ROUND(SUM(BI79:BI142),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601 - Vegetační a terénní úpravy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 xml:space="preserve">Městská část Praha 21 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J79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859</v>
      </c>
      <c r="E57" s="135"/>
      <c r="F57" s="135"/>
      <c r="G57" s="135"/>
      <c r="H57" s="135"/>
      <c r="I57" s="136"/>
      <c r="J57" s="137">
        <f>J80</f>
        <v>0</v>
      </c>
      <c r="K57" s="138"/>
    </row>
    <row r="58" spans="2:47" s="8" customFormat="1" ht="19.899999999999999" customHeight="1">
      <c r="B58" s="139"/>
      <c r="C58" s="140"/>
      <c r="D58" s="141" t="s">
        <v>860</v>
      </c>
      <c r="E58" s="142"/>
      <c r="F58" s="142"/>
      <c r="G58" s="142"/>
      <c r="H58" s="142"/>
      <c r="I58" s="143"/>
      <c r="J58" s="144">
        <f>J81</f>
        <v>0</v>
      </c>
      <c r="K58" s="145"/>
    </row>
    <row r="59" spans="2:47" s="8" customFormat="1" ht="19.899999999999999" customHeight="1">
      <c r="B59" s="139"/>
      <c r="C59" s="140"/>
      <c r="D59" s="141" t="s">
        <v>867</v>
      </c>
      <c r="E59" s="142"/>
      <c r="F59" s="142"/>
      <c r="G59" s="142"/>
      <c r="H59" s="142"/>
      <c r="I59" s="143"/>
      <c r="J59" s="144">
        <f>J139</f>
        <v>0</v>
      </c>
      <c r="K59" s="145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05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25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26"/>
      <c r="J65" s="60"/>
      <c r="K65" s="60"/>
      <c r="L65" s="41"/>
    </row>
    <row r="66" spans="2:63" s="1" customFormat="1" ht="36.950000000000003" customHeight="1">
      <c r="B66" s="41"/>
      <c r="C66" s="61" t="s">
        <v>871</v>
      </c>
      <c r="L66" s="41"/>
    </row>
    <row r="67" spans="2:63" s="1" customFormat="1" ht="6.95" customHeight="1">
      <c r="B67" s="41"/>
      <c r="L67" s="41"/>
    </row>
    <row r="68" spans="2:63" s="1" customFormat="1" ht="14.45" customHeight="1">
      <c r="B68" s="41"/>
      <c r="C68" s="63" t="s">
        <v>739</v>
      </c>
      <c r="L68" s="41"/>
    </row>
    <row r="69" spans="2:63" s="1" customFormat="1" ht="22.5" customHeight="1">
      <c r="B69" s="41"/>
      <c r="E69" s="366" t="str">
        <f>E7</f>
        <v>Rekonstrukce komunikace v ul. Druhanická</v>
      </c>
      <c r="F69" s="367"/>
      <c r="G69" s="367"/>
      <c r="H69" s="367"/>
      <c r="L69" s="41"/>
    </row>
    <row r="70" spans="2:63" s="1" customFormat="1" ht="14.45" customHeight="1">
      <c r="B70" s="41"/>
      <c r="C70" s="63" t="s">
        <v>847</v>
      </c>
      <c r="L70" s="41"/>
    </row>
    <row r="71" spans="2:63" s="1" customFormat="1" ht="23.25" customHeight="1">
      <c r="B71" s="41"/>
      <c r="E71" s="352" t="str">
        <f>E9</f>
        <v>SO 601 - Vegetační a terénní úpravy</v>
      </c>
      <c r="F71" s="368"/>
      <c r="G71" s="368"/>
      <c r="H71" s="368"/>
      <c r="L71" s="41"/>
    </row>
    <row r="72" spans="2:63" s="1" customFormat="1" ht="6.95" customHeight="1">
      <c r="B72" s="41"/>
      <c r="L72" s="41"/>
    </row>
    <row r="73" spans="2:63" s="1" customFormat="1" ht="18" customHeight="1">
      <c r="B73" s="41"/>
      <c r="C73" s="63" t="s">
        <v>743</v>
      </c>
      <c r="F73" s="146" t="str">
        <f>F12</f>
        <v xml:space="preserve"> </v>
      </c>
      <c r="I73" s="147" t="s">
        <v>745</v>
      </c>
      <c r="J73" s="67" t="str">
        <f>IF(J12="","",J12)</f>
        <v>6. 4. 2017</v>
      </c>
      <c r="L73" s="41"/>
    </row>
    <row r="74" spans="2:63" s="1" customFormat="1" ht="6.95" customHeight="1">
      <c r="B74" s="41"/>
      <c r="L74" s="41"/>
    </row>
    <row r="75" spans="2:63" s="1" customFormat="1" ht="15">
      <c r="B75" s="41"/>
      <c r="C75" s="63" t="s">
        <v>747</v>
      </c>
      <c r="F75" s="146" t="str">
        <f>E15</f>
        <v xml:space="preserve">Městská část Praha 21 </v>
      </c>
      <c r="I75" s="147" t="s">
        <v>753</v>
      </c>
      <c r="J75" s="146" t="str">
        <f>E21</f>
        <v xml:space="preserve"> </v>
      </c>
      <c r="L75" s="41"/>
    </row>
    <row r="76" spans="2:63" s="1" customFormat="1" ht="14.45" customHeight="1">
      <c r="B76" s="41"/>
      <c r="C76" s="63" t="s">
        <v>751</v>
      </c>
      <c r="F76" s="146" t="str">
        <f>IF(E18="","",E18)</f>
        <v/>
      </c>
      <c r="L76" s="41"/>
    </row>
    <row r="77" spans="2:63" s="1" customFormat="1" ht="10.35" customHeight="1">
      <c r="B77" s="41"/>
      <c r="L77" s="41"/>
    </row>
    <row r="78" spans="2:63" s="9" customFormat="1" ht="29.25" customHeight="1">
      <c r="B78" s="148"/>
      <c r="C78" s="149" t="s">
        <v>872</v>
      </c>
      <c r="D78" s="150" t="s">
        <v>776</v>
      </c>
      <c r="E78" s="150" t="s">
        <v>772</v>
      </c>
      <c r="F78" s="150" t="s">
        <v>873</v>
      </c>
      <c r="G78" s="150" t="s">
        <v>874</v>
      </c>
      <c r="H78" s="150" t="s">
        <v>875</v>
      </c>
      <c r="I78" s="151" t="s">
        <v>876</v>
      </c>
      <c r="J78" s="150" t="s">
        <v>856</v>
      </c>
      <c r="K78" s="152" t="s">
        <v>877</v>
      </c>
      <c r="L78" s="148"/>
      <c r="M78" s="72" t="s">
        <v>878</v>
      </c>
      <c r="N78" s="73" t="s">
        <v>761</v>
      </c>
      <c r="O78" s="73" t="s">
        <v>879</v>
      </c>
      <c r="P78" s="73" t="s">
        <v>880</v>
      </c>
      <c r="Q78" s="73" t="s">
        <v>881</v>
      </c>
      <c r="R78" s="73" t="s">
        <v>882</v>
      </c>
      <c r="S78" s="73" t="s">
        <v>883</v>
      </c>
      <c r="T78" s="74" t="s">
        <v>884</v>
      </c>
    </row>
    <row r="79" spans="2:63" s="1" customFormat="1" ht="29.25" customHeight="1">
      <c r="B79" s="41"/>
      <c r="C79" s="76" t="s">
        <v>857</v>
      </c>
      <c r="J79" s="153">
        <f>BK79</f>
        <v>0</v>
      </c>
      <c r="L79" s="41"/>
      <c r="M79" s="75"/>
      <c r="N79" s="68"/>
      <c r="O79" s="68"/>
      <c r="P79" s="154">
        <f>P80</f>
        <v>0</v>
      </c>
      <c r="Q79" s="68"/>
      <c r="R79" s="154">
        <f>R80</f>
        <v>0.48167500000000002</v>
      </c>
      <c r="S79" s="68"/>
      <c r="T79" s="155">
        <f>T80</f>
        <v>0</v>
      </c>
      <c r="AT79" s="24" t="s">
        <v>790</v>
      </c>
      <c r="AU79" s="24" t="s">
        <v>858</v>
      </c>
      <c r="BK79" s="156">
        <f>BK80</f>
        <v>0</v>
      </c>
    </row>
    <row r="80" spans="2:63" s="10" customFormat="1" ht="37.35" customHeight="1">
      <c r="B80" s="157"/>
      <c r="D80" s="158" t="s">
        <v>790</v>
      </c>
      <c r="E80" s="159" t="s">
        <v>885</v>
      </c>
      <c r="F80" s="159" t="s">
        <v>886</v>
      </c>
      <c r="I80" s="160"/>
      <c r="J80" s="161">
        <f>BK80</f>
        <v>0</v>
      </c>
      <c r="L80" s="157"/>
      <c r="M80" s="162"/>
      <c r="N80" s="163"/>
      <c r="O80" s="163"/>
      <c r="P80" s="164">
        <f>P81+P139</f>
        <v>0</v>
      </c>
      <c r="Q80" s="163"/>
      <c r="R80" s="164">
        <f>R81+R139</f>
        <v>0.48167500000000002</v>
      </c>
      <c r="S80" s="163"/>
      <c r="T80" s="165">
        <f>T81+T139</f>
        <v>0</v>
      </c>
      <c r="AR80" s="158" t="s">
        <v>799</v>
      </c>
      <c r="AT80" s="166" t="s">
        <v>790</v>
      </c>
      <c r="AU80" s="166" t="s">
        <v>791</v>
      </c>
      <c r="AY80" s="158" t="s">
        <v>887</v>
      </c>
      <c r="BK80" s="167">
        <f>BK81+BK139</f>
        <v>0</v>
      </c>
    </row>
    <row r="81" spans="2:65" s="10" customFormat="1" ht="19.899999999999999" customHeight="1">
      <c r="B81" s="157"/>
      <c r="D81" s="168" t="s">
        <v>790</v>
      </c>
      <c r="E81" s="169" t="s">
        <v>799</v>
      </c>
      <c r="F81" s="169" t="s">
        <v>888</v>
      </c>
      <c r="I81" s="160"/>
      <c r="J81" s="170">
        <f>BK81</f>
        <v>0</v>
      </c>
      <c r="L81" s="157"/>
      <c r="M81" s="162"/>
      <c r="N81" s="163"/>
      <c r="O81" s="163"/>
      <c r="P81" s="164">
        <f>SUM(P82:P138)</f>
        <v>0</v>
      </c>
      <c r="Q81" s="163"/>
      <c r="R81" s="164">
        <f>SUM(R82:R138)</f>
        <v>0.48167500000000002</v>
      </c>
      <c r="S81" s="163"/>
      <c r="T81" s="165">
        <f>SUM(T82:T138)</f>
        <v>0</v>
      </c>
      <c r="AR81" s="158" t="s">
        <v>799</v>
      </c>
      <c r="AT81" s="166" t="s">
        <v>790</v>
      </c>
      <c r="AU81" s="166" t="s">
        <v>799</v>
      </c>
      <c r="AY81" s="158" t="s">
        <v>887</v>
      </c>
      <c r="BK81" s="167">
        <f>SUM(BK82:BK138)</f>
        <v>0</v>
      </c>
    </row>
    <row r="82" spans="2:65" s="1" customFormat="1" ht="22.5" customHeight="1">
      <c r="B82" s="171"/>
      <c r="C82" s="172" t="s">
        <v>799</v>
      </c>
      <c r="D82" s="172" t="s">
        <v>889</v>
      </c>
      <c r="E82" s="173" t="s">
        <v>1291</v>
      </c>
      <c r="F82" s="174" t="s">
        <v>1292</v>
      </c>
      <c r="G82" s="175" t="s">
        <v>892</v>
      </c>
      <c r="H82" s="176">
        <v>579</v>
      </c>
      <c r="I82" s="177"/>
      <c r="J82" s="178">
        <f>ROUND(I82*H82,2)</f>
        <v>0</v>
      </c>
      <c r="K82" s="174" t="s">
        <v>893</v>
      </c>
      <c r="L82" s="41"/>
      <c r="M82" s="179" t="s">
        <v>726</v>
      </c>
      <c r="N82" s="180" t="s">
        <v>762</v>
      </c>
      <c r="O82" s="42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24" t="s">
        <v>894</v>
      </c>
      <c r="AT82" s="24" t="s">
        <v>889</v>
      </c>
      <c r="AU82" s="24" t="s">
        <v>802</v>
      </c>
      <c r="AY82" s="24" t="s">
        <v>887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24" t="s">
        <v>799</v>
      </c>
      <c r="BK82" s="183">
        <f>ROUND(I82*H82,2)</f>
        <v>0</v>
      </c>
      <c r="BL82" s="24" t="s">
        <v>894</v>
      </c>
      <c r="BM82" s="24" t="s">
        <v>413</v>
      </c>
    </row>
    <row r="83" spans="2:65" s="1" customFormat="1" ht="31.5" customHeight="1">
      <c r="B83" s="171"/>
      <c r="C83" s="172" t="s">
        <v>802</v>
      </c>
      <c r="D83" s="172" t="s">
        <v>889</v>
      </c>
      <c r="E83" s="173" t="s">
        <v>890</v>
      </c>
      <c r="F83" s="174" t="s">
        <v>891</v>
      </c>
      <c r="G83" s="175" t="s">
        <v>892</v>
      </c>
      <c r="H83" s="176">
        <v>40</v>
      </c>
      <c r="I83" s="177"/>
      <c r="J83" s="178">
        <f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4" t="s">
        <v>894</v>
      </c>
      <c r="AT83" s="24" t="s">
        <v>889</v>
      </c>
      <c r="AU83" s="24" t="s">
        <v>802</v>
      </c>
      <c r="AY83" s="24" t="s">
        <v>887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4" t="s">
        <v>799</v>
      </c>
      <c r="BK83" s="183">
        <f>ROUND(I83*H83,2)</f>
        <v>0</v>
      </c>
      <c r="BL83" s="24" t="s">
        <v>894</v>
      </c>
      <c r="BM83" s="24" t="s">
        <v>414</v>
      </c>
    </row>
    <row r="84" spans="2:65" s="1" customFormat="1" ht="31.5" customHeight="1">
      <c r="B84" s="171"/>
      <c r="C84" s="172" t="s">
        <v>904</v>
      </c>
      <c r="D84" s="172" t="s">
        <v>889</v>
      </c>
      <c r="E84" s="173" t="s">
        <v>415</v>
      </c>
      <c r="F84" s="174" t="s">
        <v>416</v>
      </c>
      <c r="G84" s="175" t="s">
        <v>1039</v>
      </c>
      <c r="H84" s="176">
        <v>2</v>
      </c>
      <c r="I84" s="177"/>
      <c r="J84" s="178">
        <f>ROUND(I84*H84,2)</f>
        <v>0</v>
      </c>
      <c r="K84" s="174" t="s">
        <v>893</v>
      </c>
      <c r="L84" s="41"/>
      <c r="M84" s="179" t="s">
        <v>726</v>
      </c>
      <c r="N84" s="180" t="s">
        <v>762</v>
      </c>
      <c r="O84" s="42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24" t="s">
        <v>894</v>
      </c>
      <c r="AT84" s="24" t="s">
        <v>889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894</v>
      </c>
      <c r="BM84" s="24" t="s">
        <v>417</v>
      </c>
    </row>
    <row r="85" spans="2:65" s="1" customFormat="1" ht="31.5" customHeight="1">
      <c r="B85" s="171"/>
      <c r="C85" s="172" t="s">
        <v>894</v>
      </c>
      <c r="D85" s="172" t="s">
        <v>889</v>
      </c>
      <c r="E85" s="173" t="s">
        <v>418</v>
      </c>
      <c r="F85" s="174" t="s">
        <v>419</v>
      </c>
      <c r="G85" s="175" t="s">
        <v>1039</v>
      </c>
      <c r="H85" s="176">
        <v>2</v>
      </c>
      <c r="I85" s="177"/>
      <c r="J85" s="178">
        <f>ROUND(I85*H85,2)</f>
        <v>0</v>
      </c>
      <c r="K85" s="174" t="s">
        <v>893</v>
      </c>
      <c r="L85" s="41"/>
      <c r="M85" s="179" t="s">
        <v>726</v>
      </c>
      <c r="N85" s="180" t="s">
        <v>762</v>
      </c>
      <c r="O85" s="42"/>
      <c r="P85" s="181">
        <f>O85*H85</f>
        <v>0</v>
      </c>
      <c r="Q85" s="181">
        <v>5.0000000000000002E-5</v>
      </c>
      <c r="R85" s="181">
        <f>Q85*H85</f>
        <v>1E-4</v>
      </c>
      <c r="S85" s="181">
        <v>0</v>
      </c>
      <c r="T85" s="182">
        <f>S85*H85</f>
        <v>0</v>
      </c>
      <c r="AR85" s="24" t="s">
        <v>894</v>
      </c>
      <c r="AT85" s="24" t="s">
        <v>889</v>
      </c>
      <c r="AU85" s="24" t="s">
        <v>802</v>
      </c>
      <c r="AY85" s="24" t="s">
        <v>887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24" t="s">
        <v>799</v>
      </c>
      <c r="BK85" s="183">
        <f>ROUND(I85*H85,2)</f>
        <v>0</v>
      </c>
      <c r="BL85" s="24" t="s">
        <v>894</v>
      </c>
      <c r="BM85" s="24" t="s">
        <v>420</v>
      </c>
    </row>
    <row r="86" spans="2:65" s="1" customFormat="1" ht="31.5" customHeight="1">
      <c r="B86" s="171"/>
      <c r="C86" s="172" t="s">
        <v>913</v>
      </c>
      <c r="D86" s="172" t="s">
        <v>889</v>
      </c>
      <c r="E86" s="173" t="s">
        <v>1294</v>
      </c>
      <c r="F86" s="174" t="s">
        <v>1295</v>
      </c>
      <c r="G86" s="175" t="s">
        <v>927</v>
      </c>
      <c r="H86" s="176">
        <v>37.950000000000003</v>
      </c>
      <c r="I86" s="177"/>
      <c r="J86" s="178">
        <f>ROUND(I86*H86,2)</f>
        <v>0</v>
      </c>
      <c r="K86" s="174" t="s">
        <v>893</v>
      </c>
      <c r="L86" s="41"/>
      <c r="M86" s="179" t="s">
        <v>726</v>
      </c>
      <c r="N86" s="180" t="s">
        <v>762</v>
      </c>
      <c r="O86" s="42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24" t="s">
        <v>894</v>
      </c>
      <c r="AT86" s="24" t="s">
        <v>889</v>
      </c>
      <c r="AU86" s="24" t="s">
        <v>802</v>
      </c>
      <c r="AY86" s="24" t="s">
        <v>887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24" t="s">
        <v>799</v>
      </c>
      <c r="BK86" s="183">
        <f>ROUND(I86*H86,2)</f>
        <v>0</v>
      </c>
      <c r="BL86" s="24" t="s">
        <v>894</v>
      </c>
      <c r="BM86" s="24" t="s">
        <v>421</v>
      </c>
    </row>
    <row r="87" spans="2:65" s="11" customFormat="1">
      <c r="B87" s="184"/>
      <c r="D87" s="185" t="s">
        <v>896</v>
      </c>
      <c r="E87" s="186" t="s">
        <v>726</v>
      </c>
      <c r="F87" s="187" t="s">
        <v>422</v>
      </c>
      <c r="H87" s="188" t="s">
        <v>726</v>
      </c>
      <c r="I87" s="189"/>
      <c r="L87" s="184"/>
      <c r="M87" s="190"/>
      <c r="N87" s="191"/>
      <c r="O87" s="191"/>
      <c r="P87" s="191"/>
      <c r="Q87" s="191"/>
      <c r="R87" s="191"/>
      <c r="S87" s="191"/>
      <c r="T87" s="192"/>
      <c r="AT87" s="188" t="s">
        <v>896</v>
      </c>
      <c r="AU87" s="188" t="s">
        <v>802</v>
      </c>
      <c r="AV87" s="11" t="s">
        <v>799</v>
      </c>
      <c r="AW87" s="11" t="s">
        <v>755</v>
      </c>
      <c r="AX87" s="11" t="s">
        <v>791</v>
      </c>
      <c r="AY87" s="188" t="s">
        <v>887</v>
      </c>
    </row>
    <row r="88" spans="2:65" s="11" customFormat="1">
      <c r="B88" s="184"/>
      <c r="D88" s="185" t="s">
        <v>896</v>
      </c>
      <c r="E88" s="186" t="s">
        <v>726</v>
      </c>
      <c r="F88" s="187" t="s">
        <v>423</v>
      </c>
      <c r="H88" s="188" t="s">
        <v>726</v>
      </c>
      <c r="I88" s="189"/>
      <c r="L88" s="184"/>
      <c r="M88" s="190"/>
      <c r="N88" s="191"/>
      <c r="O88" s="191"/>
      <c r="P88" s="191"/>
      <c r="Q88" s="191"/>
      <c r="R88" s="191"/>
      <c r="S88" s="191"/>
      <c r="T88" s="192"/>
      <c r="AT88" s="188" t="s">
        <v>896</v>
      </c>
      <c r="AU88" s="188" t="s">
        <v>802</v>
      </c>
      <c r="AV88" s="11" t="s">
        <v>799</v>
      </c>
      <c r="AW88" s="11" t="s">
        <v>755</v>
      </c>
      <c r="AX88" s="11" t="s">
        <v>791</v>
      </c>
      <c r="AY88" s="188" t="s">
        <v>887</v>
      </c>
    </row>
    <row r="89" spans="2:65" s="12" customFormat="1">
      <c r="B89" s="193"/>
      <c r="D89" s="185" t="s">
        <v>896</v>
      </c>
      <c r="E89" s="202" t="s">
        <v>726</v>
      </c>
      <c r="F89" s="203" t="s">
        <v>424</v>
      </c>
      <c r="H89" s="204">
        <v>124.8</v>
      </c>
      <c r="I89" s="198"/>
      <c r="L89" s="193"/>
      <c r="M89" s="199"/>
      <c r="N89" s="200"/>
      <c r="O89" s="200"/>
      <c r="P89" s="200"/>
      <c r="Q89" s="200"/>
      <c r="R89" s="200"/>
      <c r="S89" s="200"/>
      <c r="T89" s="201"/>
      <c r="AT89" s="202" t="s">
        <v>896</v>
      </c>
      <c r="AU89" s="202" t="s">
        <v>802</v>
      </c>
      <c r="AV89" s="12" t="s">
        <v>802</v>
      </c>
      <c r="AW89" s="12" t="s">
        <v>755</v>
      </c>
      <c r="AX89" s="12" t="s">
        <v>791</v>
      </c>
      <c r="AY89" s="202" t="s">
        <v>887</v>
      </c>
    </row>
    <row r="90" spans="2:65" s="11" customFormat="1">
      <c r="B90" s="184"/>
      <c r="D90" s="185" t="s">
        <v>896</v>
      </c>
      <c r="E90" s="186" t="s">
        <v>726</v>
      </c>
      <c r="F90" s="187" t="s">
        <v>425</v>
      </c>
      <c r="H90" s="188" t="s">
        <v>726</v>
      </c>
      <c r="I90" s="189"/>
      <c r="L90" s="184"/>
      <c r="M90" s="190"/>
      <c r="N90" s="191"/>
      <c r="O90" s="191"/>
      <c r="P90" s="191"/>
      <c r="Q90" s="191"/>
      <c r="R90" s="191"/>
      <c r="S90" s="191"/>
      <c r="T90" s="192"/>
      <c r="AT90" s="188" t="s">
        <v>896</v>
      </c>
      <c r="AU90" s="188" t="s">
        <v>802</v>
      </c>
      <c r="AV90" s="11" t="s">
        <v>799</v>
      </c>
      <c r="AW90" s="11" t="s">
        <v>755</v>
      </c>
      <c r="AX90" s="11" t="s">
        <v>791</v>
      </c>
      <c r="AY90" s="188" t="s">
        <v>887</v>
      </c>
    </row>
    <row r="91" spans="2:65" s="12" customFormat="1">
      <c r="B91" s="193"/>
      <c r="D91" s="185" t="s">
        <v>896</v>
      </c>
      <c r="E91" s="202" t="s">
        <v>726</v>
      </c>
      <c r="F91" s="203" t="s">
        <v>426</v>
      </c>
      <c r="H91" s="204">
        <v>-86.85</v>
      </c>
      <c r="I91" s="198"/>
      <c r="L91" s="193"/>
      <c r="M91" s="199"/>
      <c r="N91" s="200"/>
      <c r="O91" s="200"/>
      <c r="P91" s="200"/>
      <c r="Q91" s="200"/>
      <c r="R91" s="200"/>
      <c r="S91" s="200"/>
      <c r="T91" s="201"/>
      <c r="AT91" s="202" t="s">
        <v>896</v>
      </c>
      <c r="AU91" s="202" t="s">
        <v>802</v>
      </c>
      <c r="AV91" s="12" t="s">
        <v>802</v>
      </c>
      <c r="AW91" s="12" t="s">
        <v>755</v>
      </c>
      <c r="AX91" s="12" t="s">
        <v>791</v>
      </c>
      <c r="AY91" s="202" t="s">
        <v>887</v>
      </c>
    </row>
    <row r="92" spans="2:65" s="14" customFormat="1">
      <c r="B92" s="213"/>
      <c r="D92" s="194" t="s">
        <v>896</v>
      </c>
      <c r="E92" s="214" t="s">
        <v>726</v>
      </c>
      <c r="F92" s="215" t="s">
        <v>966</v>
      </c>
      <c r="H92" s="216">
        <v>37.950000000000003</v>
      </c>
      <c r="I92" s="217"/>
      <c r="L92" s="213"/>
      <c r="M92" s="218"/>
      <c r="N92" s="219"/>
      <c r="O92" s="219"/>
      <c r="P92" s="219"/>
      <c r="Q92" s="219"/>
      <c r="R92" s="219"/>
      <c r="S92" s="219"/>
      <c r="T92" s="220"/>
      <c r="AT92" s="221" t="s">
        <v>896</v>
      </c>
      <c r="AU92" s="221" t="s">
        <v>802</v>
      </c>
      <c r="AV92" s="14" t="s">
        <v>894</v>
      </c>
      <c r="AW92" s="14" t="s">
        <v>755</v>
      </c>
      <c r="AX92" s="14" t="s">
        <v>799</v>
      </c>
      <c r="AY92" s="221" t="s">
        <v>887</v>
      </c>
    </row>
    <row r="93" spans="2:65" s="1" customFormat="1" ht="44.25" customHeight="1">
      <c r="B93" s="171"/>
      <c r="C93" s="172" t="s">
        <v>919</v>
      </c>
      <c r="D93" s="172" t="s">
        <v>889</v>
      </c>
      <c r="E93" s="173" t="s">
        <v>427</v>
      </c>
      <c r="F93" s="174" t="s">
        <v>428</v>
      </c>
      <c r="G93" s="175" t="s">
        <v>927</v>
      </c>
      <c r="H93" s="176">
        <v>86.85</v>
      </c>
      <c r="I93" s="177"/>
      <c r="J93" s="178">
        <f>ROUND(I93*H93,2)</f>
        <v>0</v>
      </c>
      <c r="K93" s="174" t="s">
        <v>893</v>
      </c>
      <c r="L93" s="41"/>
      <c r="M93" s="179" t="s">
        <v>726</v>
      </c>
      <c r="N93" s="180" t="s">
        <v>762</v>
      </c>
      <c r="O93" s="42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4" t="s">
        <v>894</v>
      </c>
      <c r="AT93" s="24" t="s">
        <v>889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894</v>
      </c>
      <c r="BM93" s="24" t="s">
        <v>429</v>
      </c>
    </row>
    <row r="94" spans="2:65" s="11" customFormat="1">
      <c r="B94" s="184"/>
      <c r="D94" s="185" t="s">
        <v>896</v>
      </c>
      <c r="E94" s="186" t="s">
        <v>726</v>
      </c>
      <c r="F94" s="187" t="s">
        <v>430</v>
      </c>
      <c r="H94" s="188" t="s">
        <v>726</v>
      </c>
      <c r="I94" s="189"/>
      <c r="L94" s="184"/>
      <c r="M94" s="190"/>
      <c r="N94" s="191"/>
      <c r="O94" s="191"/>
      <c r="P94" s="191"/>
      <c r="Q94" s="191"/>
      <c r="R94" s="191"/>
      <c r="S94" s="191"/>
      <c r="T94" s="192"/>
      <c r="AT94" s="188" t="s">
        <v>896</v>
      </c>
      <c r="AU94" s="188" t="s">
        <v>802</v>
      </c>
      <c r="AV94" s="11" t="s">
        <v>799</v>
      </c>
      <c r="AW94" s="11" t="s">
        <v>755</v>
      </c>
      <c r="AX94" s="11" t="s">
        <v>791</v>
      </c>
      <c r="AY94" s="188" t="s">
        <v>887</v>
      </c>
    </row>
    <row r="95" spans="2:65" s="12" customFormat="1">
      <c r="B95" s="193"/>
      <c r="D95" s="194" t="s">
        <v>896</v>
      </c>
      <c r="E95" s="195" t="s">
        <v>726</v>
      </c>
      <c r="F95" s="196" t="s">
        <v>431</v>
      </c>
      <c r="H95" s="197">
        <v>86.85</v>
      </c>
      <c r="I95" s="198"/>
      <c r="L95" s="193"/>
      <c r="M95" s="199"/>
      <c r="N95" s="200"/>
      <c r="O95" s="200"/>
      <c r="P95" s="200"/>
      <c r="Q95" s="200"/>
      <c r="R95" s="200"/>
      <c r="S95" s="200"/>
      <c r="T95" s="201"/>
      <c r="AT95" s="202" t="s">
        <v>896</v>
      </c>
      <c r="AU95" s="202" t="s">
        <v>802</v>
      </c>
      <c r="AV95" s="12" t="s">
        <v>802</v>
      </c>
      <c r="AW95" s="12" t="s">
        <v>755</v>
      </c>
      <c r="AX95" s="12" t="s">
        <v>799</v>
      </c>
      <c r="AY95" s="202" t="s">
        <v>887</v>
      </c>
    </row>
    <row r="96" spans="2:65" s="1" customFormat="1" ht="44.25" customHeight="1">
      <c r="B96" s="171"/>
      <c r="C96" s="172" t="s">
        <v>924</v>
      </c>
      <c r="D96" s="172" t="s">
        <v>889</v>
      </c>
      <c r="E96" s="173" t="s">
        <v>432</v>
      </c>
      <c r="F96" s="174" t="s">
        <v>433</v>
      </c>
      <c r="G96" s="175" t="s">
        <v>927</v>
      </c>
      <c r="H96" s="176">
        <v>86.85</v>
      </c>
      <c r="I96" s="177"/>
      <c r="J96" s="178">
        <f>ROUND(I96*H96,2)</f>
        <v>0</v>
      </c>
      <c r="K96" s="174" t="s">
        <v>893</v>
      </c>
      <c r="L96" s="41"/>
      <c r="M96" s="179" t="s">
        <v>726</v>
      </c>
      <c r="N96" s="180" t="s">
        <v>762</v>
      </c>
      <c r="O96" s="42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24" t="s">
        <v>894</v>
      </c>
      <c r="AT96" s="24" t="s">
        <v>889</v>
      </c>
      <c r="AU96" s="24" t="s">
        <v>802</v>
      </c>
      <c r="AY96" s="24" t="s">
        <v>887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24" t="s">
        <v>799</v>
      </c>
      <c r="BK96" s="183">
        <f>ROUND(I96*H96,2)</f>
        <v>0</v>
      </c>
      <c r="BL96" s="24" t="s">
        <v>894</v>
      </c>
      <c r="BM96" s="24" t="s">
        <v>434</v>
      </c>
    </row>
    <row r="97" spans="2:65" s="11" customFormat="1">
      <c r="B97" s="184"/>
      <c r="D97" s="185" t="s">
        <v>896</v>
      </c>
      <c r="E97" s="186" t="s">
        <v>726</v>
      </c>
      <c r="F97" s="187" t="s">
        <v>1312</v>
      </c>
      <c r="H97" s="188" t="s">
        <v>726</v>
      </c>
      <c r="I97" s="189"/>
      <c r="L97" s="184"/>
      <c r="M97" s="190"/>
      <c r="N97" s="191"/>
      <c r="O97" s="191"/>
      <c r="P97" s="191"/>
      <c r="Q97" s="191"/>
      <c r="R97" s="191"/>
      <c r="S97" s="191"/>
      <c r="T97" s="192"/>
      <c r="AT97" s="188" t="s">
        <v>896</v>
      </c>
      <c r="AU97" s="188" t="s">
        <v>802</v>
      </c>
      <c r="AV97" s="11" t="s">
        <v>799</v>
      </c>
      <c r="AW97" s="11" t="s">
        <v>755</v>
      </c>
      <c r="AX97" s="11" t="s">
        <v>791</v>
      </c>
      <c r="AY97" s="188" t="s">
        <v>887</v>
      </c>
    </row>
    <row r="98" spans="2:65" s="12" customFormat="1">
      <c r="B98" s="193"/>
      <c r="D98" s="194" t="s">
        <v>896</v>
      </c>
      <c r="E98" s="195" t="s">
        <v>726</v>
      </c>
      <c r="F98" s="196" t="s">
        <v>435</v>
      </c>
      <c r="H98" s="197">
        <v>86.85</v>
      </c>
      <c r="I98" s="198"/>
      <c r="L98" s="193"/>
      <c r="M98" s="199"/>
      <c r="N98" s="200"/>
      <c r="O98" s="200"/>
      <c r="P98" s="200"/>
      <c r="Q98" s="200"/>
      <c r="R98" s="200"/>
      <c r="S98" s="200"/>
      <c r="T98" s="201"/>
      <c r="AT98" s="202" t="s">
        <v>896</v>
      </c>
      <c r="AU98" s="202" t="s">
        <v>802</v>
      </c>
      <c r="AV98" s="12" t="s">
        <v>802</v>
      </c>
      <c r="AW98" s="12" t="s">
        <v>755</v>
      </c>
      <c r="AX98" s="12" t="s">
        <v>799</v>
      </c>
      <c r="AY98" s="202" t="s">
        <v>887</v>
      </c>
    </row>
    <row r="99" spans="2:65" s="1" customFormat="1" ht="31.5" customHeight="1">
      <c r="B99" s="171"/>
      <c r="C99" s="172" t="s">
        <v>938</v>
      </c>
      <c r="D99" s="172" t="s">
        <v>889</v>
      </c>
      <c r="E99" s="173" t="s">
        <v>436</v>
      </c>
      <c r="F99" s="174" t="s">
        <v>437</v>
      </c>
      <c r="G99" s="175" t="s">
        <v>1039</v>
      </c>
      <c r="H99" s="176">
        <v>2</v>
      </c>
      <c r="I99" s="177"/>
      <c r="J99" s="178">
        <f>ROUND(I99*H99,2)</f>
        <v>0</v>
      </c>
      <c r="K99" s="174" t="s">
        <v>893</v>
      </c>
      <c r="L99" s="41"/>
      <c r="M99" s="179" t="s">
        <v>726</v>
      </c>
      <c r="N99" s="180" t="s">
        <v>762</v>
      </c>
      <c r="O99" s="42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4" t="s">
        <v>894</v>
      </c>
      <c r="AT99" s="24" t="s">
        <v>889</v>
      </c>
      <c r="AU99" s="24" t="s">
        <v>802</v>
      </c>
      <c r="AY99" s="24" t="s">
        <v>887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4" t="s">
        <v>799</v>
      </c>
      <c r="BK99" s="183">
        <f>ROUND(I99*H99,2)</f>
        <v>0</v>
      </c>
      <c r="BL99" s="24" t="s">
        <v>894</v>
      </c>
      <c r="BM99" s="24" t="s">
        <v>438</v>
      </c>
    </row>
    <row r="100" spans="2:65" s="1" customFormat="1" ht="31.5" customHeight="1">
      <c r="B100" s="171"/>
      <c r="C100" s="172" t="s">
        <v>943</v>
      </c>
      <c r="D100" s="172" t="s">
        <v>889</v>
      </c>
      <c r="E100" s="173" t="s">
        <v>439</v>
      </c>
      <c r="F100" s="174" t="s">
        <v>440</v>
      </c>
      <c r="G100" s="175" t="s">
        <v>1039</v>
      </c>
      <c r="H100" s="176">
        <v>2</v>
      </c>
      <c r="I100" s="177"/>
      <c r="J100" s="178">
        <f>ROUND(I100*H100,2)</f>
        <v>0</v>
      </c>
      <c r="K100" s="174" t="s">
        <v>893</v>
      </c>
      <c r="L100" s="41"/>
      <c r="M100" s="179" t="s">
        <v>726</v>
      </c>
      <c r="N100" s="180" t="s">
        <v>762</v>
      </c>
      <c r="O100" s="42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24" t="s">
        <v>894</v>
      </c>
      <c r="AT100" s="24" t="s">
        <v>889</v>
      </c>
      <c r="AU100" s="24" t="s">
        <v>802</v>
      </c>
      <c r="AY100" s="24" t="s">
        <v>887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24" t="s">
        <v>799</v>
      </c>
      <c r="BK100" s="183">
        <f>ROUND(I100*H100,2)</f>
        <v>0</v>
      </c>
      <c r="BL100" s="24" t="s">
        <v>894</v>
      </c>
      <c r="BM100" s="24" t="s">
        <v>441</v>
      </c>
    </row>
    <row r="101" spans="2:65" s="1" customFormat="1" ht="31.5" customHeight="1">
      <c r="B101" s="171"/>
      <c r="C101" s="172" t="s">
        <v>949</v>
      </c>
      <c r="D101" s="172" t="s">
        <v>889</v>
      </c>
      <c r="E101" s="173" t="s">
        <v>442</v>
      </c>
      <c r="F101" s="174" t="s">
        <v>443</v>
      </c>
      <c r="G101" s="175" t="s">
        <v>1039</v>
      </c>
      <c r="H101" s="176">
        <v>2</v>
      </c>
      <c r="I101" s="177"/>
      <c r="J101" s="178">
        <f>ROUND(I101*H101,2)</f>
        <v>0</v>
      </c>
      <c r="K101" s="174" t="s">
        <v>893</v>
      </c>
      <c r="L101" s="41"/>
      <c r="M101" s="179" t="s">
        <v>726</v>
      </c>
      <c r="N101" s="180" t="s">
        <v>762</v>
      </c>
      <c r="O101" s="42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4" t="s">
        <v>894</v>
      </c>
      <c r="AT101" s="24" t="s">
        <v>889</v>
      </c>
      <c r="AU101" s="24" t="s">
        <v>802</v>
      </c>
      <c r="AY101" s="24" t="s">
        <v>887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4" t="s">
        <v>799</v>
      </c>
      <c r="BK101" s="183">
        <f>ROUND(I101*H101,2)</f>
        <v>0</v>
      </c>
      <c r="BL101" s="24" t="s">
        <v>894</v>
      </c>
      <c r="BM101" s="24" t="s">
        <v>444</v>
      </c>
    </row>
    <row r="102" spans="2:65" s="1" customFormat="1" ht="31.5" customHeight="1">
      <c r="B102" s="171"/>
      <c r="C102" s="172" t="s">
        <v>954</v>
      </c>
      <c r="D102" s="172" t="s">
        <v>889</v>
      </c>
      <c r="E102" s="173" t="s">
        <v>955</v>
      </c>
      <c r="F102" s="174" t="s">
        <v>956</v>
      </c>
      <c r="G102" s="175" t="s">
        <v>892</v>
      </c>
      <c r="H102" s="176">
        <v>80</v>
      </c>
      <c r="I102" s="177"/>
      <c r="J102" s="178">
        <f>ROUND(I102*H102,2)</f>
        <v>0</v>
      </c>
      <c r="K102" s="174" t="s">
        <v>893</v>
      </c>
      <c r="L102" s="41"/>
      <c r="M102" s="179" t="s">
        <v>726</v>
      </c>
      <c r="N102" s="180" t="s">
        <v>762</v>
      </c>
      <c r="O102" s="42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24" t="s">
        <v>894</v>
      </c>
      <c r="AT102" s="24" t="s">
        <v>889</v>
      </c>
      <c r="AU102" s="24" t="s">
        <v>802</v>
      </c>
      <c r="AY102" s="24" t="s">
        <v>887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24" t="s">
        <v>799</v>
      </c>
      <c r="BK102" s="183">
        <f>ROUND(I102*H102,2)</f>
        <v>0</v>
      </c>
      <c r="BL102" s="24" t="s">
        <v>894</v>
      </c>
      <c r="BM102" s="24" t="s">
        <v>445</v>
      </c>
    </row>
    <row r="103" spans="2:65" s="11" customFormat="1">
      <c r="B103" s="184"/>
      <c r="D103" s="185" t="s">
        <v>896</v>
      </c>
      <c r="E103" s="186" t="s">
        <v>726</v>
      </c>
      <c r="F103" s="187" t="s">
        <v>446</v>
      </c>
      <c r="H103" s="188" t="s">
        <v>726</v>
      </c>
      <c r="I103" s="189"/>
      <c r="L103" s="184"/>
      <c r="M103" s="190"/>
      <c r="N103" s="191"/>
      <c r="O103" s="191"/>
      <c r="P103" s="191"/>
      <c r="Q103" s="191"/>
      <c r="R103" s="191"/>
      <c r="S103" s="191"/>
      <c r="T103" s="192"/>
      <c r="AT103" s="188" t="s">
        <v>896</v>
      </c>
      <c r="AU103" s="188" t="s">
        <v>802</v>
      </c>
      <c r="AV103" s="11" t="s">
        <v>799</v>
      </c>
      <c r="AW103" s="11" t="s">
        <v>755</v>
      </c>
      <c r="AX103" s="11" t="s">
        <v>791</v>
      </c>
      <c r="AY103" s="188" t="s">
        <v>887</v>
      </c>
    </row>
    <row r="104" spans="2:65" s="12" customFormat="1">
      <c r="B104" s="193"/>
      <c r="D104" s="194" t="s">
        <v>896</v>
      </c>
      <c r="E104" s="195" t="s">
        <v>726</v>
      </c>
      <c r="F104" s="196" t="s">
        <v>447</v>
      </c>
      <c r="H104" s="197">
        <v>80</v>
      </c>
      <c r="I104" s="198"/>
      <c r="L104" s="193"/>
      <c r="M104" s="199"/>
      <c r="N104" s="200"/>
      <c r="O104" s="200"/>
      <c r="P104" s="200"/>
      <c r="Q104" s="200"/>
      <c r="R104" s="200"/>
      <c r="S104" s="200"/>
      <c r="T104" s="201"/>
      <c r="AT104" s="202" t="s">
        <v>896</v>
      </c>
      <c r="AU104" s="202" t="s">
        <v>802</v>
      </c>
      <c r="AV104" s="12" t="s">
        <v>802</v>
      </c>
      <c r="AW104" s="12" t="s">
        <v>755</v>
      </c>
      <c r="AX104" s="12" t="s">
        <v>799</v>
      </c>
      <c r="AY104" s="202" t="s">
        <v>887</v>
      </c>
    </row>
    <row r="105" spans="2:65" s="1" customFormat="1" ht="44.25" customHeight="1">
      <c r="B105" s="171"/>
      <c r="C105" s="172" t="s">
        <v>960</v>
      </c>
      <c r="D105" s="172" t="s">
        <v>889</v>
      </c>
      <c r="E105" s="173" t="s">
        <v>448</v>
      </c>
      <c r="F105" s="174" t="s">
        <v>449</v>
      </c>
      <c r="G105" s="175" t="s">
        <v>1039</v>
      </c>
      <c r="H105" s="176">
        <v>2</v>
      </c>
      <c r="I105" s="177"/>
      <c r="J105" s="178">
        <f>ROUND(I105*H105,2)</f>
        <v>0</v>
      </c>
      <c r="K105" s="174" t="s">
        <v>893</v>
      </c>
      <c r="L105" s="41"/>
      <c r="M105" s="179" t="s">
        <v>726</v>
      </c>
      <c r="N105" s="180" t="s">
        <v>762</v>
      </c>
      <c r="O105" s="42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4" t="s">
        <v>894</v>
      </c>
      <c r="AT105" s="24" t="s">
        <v>889</v>
      </c>
      <c r="AU105" s="24" t="s">
        <v>802</v>
      </c>
      <c r="AY105" s="24" t="s">
        <v>887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4" t="s">
        <v>799</v>
      </c>
      <c r="BK105" s="183">
        <f>ROUND(I105*H105,2)</f>
        <v>0</v>
      </c>
      <c r="BL105" s="24" t="s">
        <v>894</v>
      </c>
      <c r="BM105" s="24" t="s">
        <v>450</v>
      </c>
    </row>
    <row r="106" spans="2:65" s="1" customFormat="1" ht="44.25" customHeight="1">
      <c r="B106" s="171"/>
      <c r="C106" s="172" t="s">
        <v>967</v>
      </c>
      <c r="D106" s="172" t="s">
        <v>889</v>
      </c>
      <c r="E106" s="173" t="s">
        <v>451</v>
      </c>
      <c r="F106" s="174" t="s">
        <v>452</v>
      </c>
      <c r="G106" s="175" t="s">
        <v>1039</v>
      </c>
      <c r="H106" s="176">
        <v>2</v>
      </c>
      <c r="I106" s="177"/>
      <c r="J106" s="178">
        <f>ROUND(I106*H106,2)</f>
        <v>0</v>
      </c>
      <c r="K106" s="174" t="s">
        <v>893</v>
      </c>
      <c r="L106" s="41"/>
      <c r="M106" s="179" t="s">
        <v>726</v>
      </c>
      <c r="N106" s="180" t="s">
        <v>762</v>
      </c>
      <c r="O106" s="42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4" t="s">
        <v>894</v>
      </c>
      <c r="AT106" s="24" t="s">
        <v>889</v>
      </c>
      <c r="AU106" s="24" t="s">
        <v>802</v>
      </c>
      <c r="AY106" s="24" t="s">
        <v>887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4" t="s">
        <v>799</v>
      </c>
      <c r="BK106" s="183">
        <f>ROUND(I106*H106,2)</f>
        <v>0</v>
      </c>
      <c r="BL106" s="24" t="s">
        <v>894</v>
      </c>
      <c r="BM106" s="24" t="s">
        <v>453</v>
      </c>
    </row>
    <row r="107" spans="2:65" s="1" customFormat="1" ht="44.25" customHeight="1">
      <c r="B107" s="171"/>
      <c r="C107" s="172" t="s">
        <v>973</v>
      </c>
      <c r="D107" s="172" t="s">
        <v>889</v>
      </c>
      <c r="E107" s="173" t="s">
        <v>454</v>
      </c>
      <c r="F107" s="174" t="s">
        <v>455</v>
      </c>
      <c r="G107" s="175" t="s">
        <v>1039</v>
      </c>
      <c r="H107" s="176">
        <v>2</v>
      </c>
      <c r="I107" s="177"/>
      <c r="J107" s="178">
        <f>ROUND(I107*H107,2)</f>
        <v>0</v>
      </c>
      <c r="K107" s="174" t="s">
        <v>893</v>
      </c>
      <c r="L107" s="41"/>
      <c r="M107" s="179" t="s">
        <v>726</v>
      </c>
      <c r="N107" s="180" t="s">
        <v>762</v>
      </c>
      <c r="O107" s="42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24" t="s">
        <v>894</v>
      </c>
      <c r="AT107" s="24" t="s">
        <v>889</v>
      </c>
      <c r="AU107" s="24" t="s">
        <v>802</v>
      </c>
      <c r="AY107" s="24" t="s">
        <v>887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4" t="s">
        <v>799</v>
      </c>
      <c r="BK107" s="183">
        <f>ROUND(I107*H107,2)</f>
        <v>0</v>
      </c>
      <c r="BL107" s="24" t="s">
        <v>894</v>
      </c>
      <c r="BM107" s="24" t="s">
        <v>456</v>
      </c>
    </row>
    <row r="108" spans="2:65" s="1" customFormat="1" ht="44.25" customHeight="1">
      <c r="B108" s="171"/>
      <c r="C108" s="172" t="s">
        <v>732</v>
      </c>
      <c r="D108" s="172" t="s">
        <v>889</v>
      </c>
      <c r="E108" s="173" t="s">
        <v>961</v>
      </c>
      <c r="F108" s="174" t="s">
        <v>962</v>
      </c>
      <c r="G108" s="175" t="s">
        <v>927</v>
      </c>
      <c r="H108" s="176">
        <v>37.950000000000003</v>
      </c>
      <c r="I108" s="177"/>
      <c r="J108" s="178">
        <f>ROUND(I108*H108,2)</f>
        <v>0</v>
      </c>
      <c r="K108" s="174" t="s">
        <v>893</v>
      </c>
      <c r="L108" s="41"/>
      <c r="M108" s="179" t="s">
        <v>726</v>
      </c>
      <c r="N108" s="180" t="s">
        <v>762</v>
      </c>
      <c r="O108" s="42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24" t="s">
        <v>894</v>
      </c>
      <c r="AT108" s="24" t="s">
        <v>889</v>
      </c>
      <c r="AU108" s="24" t="s">
        <v>802</v>
      </c>
      <c r="AY108" s="24" t="s">
        <v>887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24" t="s">
        <v>799</v>
      </c>
      <c r="BK108" s="183">
        <f>ROUND(I108*H108,2)</f>
        <v>0</v>
      </c>
      <c r="BL108" s="24" t="s">
        <v>894</v>
      </c>
      <c r="BM108" s="24" t="s">
        <v>457</v>
      </c>
    </row>
    <row r="109" spans="2:65" s="11" customFormat="1">
      <c r="B109" s="184"/>
      <c r="D109" s="185" t="s">
        <v>896</v>
      </c>
      <c r="E109" s="186" t="s">
        <v>726</v>
      </c>
      <c r="F109" s="187" t="s">
        <v>458</v>
      </c>
      <c r="H109" s="188" t="s">
        <v>726</v>
      </c>
      <c r="I109" s="189"/>
      <c r="L109" s="184"/>
      <c r="M109" s="190"/>
      <c r="N109" s="191"/>
      <c r="O109" s="191"/>
      <c r="P109" s="191"/>
      <c r="Q109" s="191"/>
      <c r="R109" s="191"/>
      <c r="S109" s="191"/>
      <c r="T109" s="192"/>
      <c r="AT109" s="188" t="s">
        <v>896</v>
      </c>
      <c r="AU109" s="188" t="s">
        <v>802</v>
      </c>
      <c r="AV109" s="11" t="s">
        <v>799</v>
      </c>
      <c r="AW109" s="11" t="s">
        <v>755</v>
      </c>
      <c r="AX109" s="11" t="s">
        <v>791</v>
      </c>
      <c r="AY109" s="188" t="s">
        <v>887</v>
      </c>
    </row>
    <row r="110" spans="2:65" s="12" customFormat="1">
      <c r="B110" s="193"/>
      <c r="D110" s="194" t="s">
        <v>896</v>
      </c>
      <c r="E110" s="195" t="s">
        <v>726</v>
      </c>
      <c r="F110" s="196" t="s">
        <v>459</v>
      </c>
      <c r="H110" s="197">
        <v>37.950000000000003</v>
      </c>
      <c r="I110" s="198"/>
      <c r="L110" s="193"/>
      <c r="M110" s="199"/>
      <c r="N110" s="200"/>
      <c r="O110" s="200"/>
      <c r="P110" s="200"/>
      <c r="Q110" s="200"/>
      <c r="R110" s="200"/>
      <c r="S110" s="200"/>
      <c r="T110" s="201"/>
      <c r="AT110" s="202" t="s">
        <v>896</v>
      </c>
      <c r="AU110" s="202" t="s">
        <v>802</v>
      </c>
      <c r="AV110" s="12" t="s">
        <v>802</v>
      </c>
      <c r="AW110" s="12" t="s">
        <v>755</v>
      </c>
      <c r="AX110" s="12" t="s">
        <v>799</v>
      </c>
      <c r="AY110" s="202" t="s">
        <v>887</v>
      </c>
    </row>
    <row r="111" spans="2:65" s="1" customFormat="1" ht="31.5" customHeight="1">
      <c r="B111" s="171"/>
      <c r="C111" s="172" t="s">
        <v>982</v>
      </c>
      <c r="D111" s="172" t="s">
        <v>889</v>
      </c>
      <c r="E111" s="173" t="s">
        <v>460</v>
      </c>
      <c r="F111" s="174" t="s">
        <v>461</v>
      </c>
      <c r="G111" s="175" t="s">
        <v>927</v>
      </c>
      <c r="H111" s="176">
        <v>124.8</v>
      </c>
      <c r="I111" s="177"/>
      <c r="J111" s="178">
        <f>ROUND(I111*H111,2)</f>
        <v>0</v>
      </c>
      <c r="K111" s="174" t="s">
        <v>893</v>
      </c>
      <c r="L111" s="41"/>
      <c r="M111" s="179" t="s">
        <v>726</v>
      </c>
      <c r="N111" s="180" t="s">
        <v>762</v>
      </c>
      <c r="O111" s="42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24" t="s">
        <v>894</v>
      </c>
      <c r="AT111" s="24" t="s">
        <v>889</v>
      </c>
      <c r="AU111" s="24" t="s">
        <v>802</v>
      </c>
      <c r="AY111" s="24" t="s">
        <v>887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4" t="s">
        <v>799</v>
      </c>
      <c r="BK111" s="183">
        <f>ROUND(I111*H111,2)</f>
        <v>0</v>
      </c>
      <c r="BL111" s="24" t="s">
        <v>894</v>
      </c>
      <c r="BM111" s="24" t="s">
        <v>462</v>
      </c>
    </row>
    <row r="112" spans="2:65" s="11" customFormat="1">
      <c r="B112" s="184"/>
      <c r="D112" s="185" t="s">
        <v>896</v>
      </c>
      <c r="E112" s="186" t="s">
        <v>726</v>
      </c>
      <c r="F112" s="187" t="s">
        <v>463</v>
      </c>
      <c r="H112" s="188" t="s">
        <v>726</v>
      </c>
      <c r="I112" s="189"/>
      <c r="L112" s="184"/>
      <c r="M112" s="190"/>
      <c r="N112" s="191"/>
      <c r="O112" s="191"/>
      <c r="P112" s="191"/>
      <c r="Q112" s="191"/>
      <c r="R112" s="191"/>
      <c r="S112" s="191"/>
      <c r="T112" s="192"/>
      <c r="AT112" s="188" t="s">
        <v>896</v>
      </c>
      <c r="AU112" s="188" t="s">
        <v>802</v>
      </c>
      <c r="AV112" s="11" t="s">
        <v>799</v>
      </c>
      <c r="AW112" s="11" t="s">
        <v>755</v>
      </c>
      <c r="AX112" s="11" t="s">
        <v>791</v>
      </c>
      <c r="AY112" s="188" t="s">
        <v>887</v>
      </c>
    </row>
    <row r="113" spans="2:65" s="12" customFormat="1">
      <c r="B113" s="193"/>
      <c r="D113" s="185" t="s">
        <v>896</v>
      </c>
      <c r="E113" s="202" t="s">
        <v>726</v>
      </c>
      <c r="F113" s="203" t="s">
        <v>459</v>
      </c>
      <c r="H113" s="204">
        <v>37.950000000000003</v>
      </c>
      <c r="I113" s="198"/>
      <c r="L113" s="193"/>
      <c r="M113" s="199"/>
      <c r="N113" s="200"/>
      <c r="O113" s="200"/>
      <c r="P113" s="200"/>
      <c r="Q113" s="200"/>
      <c r="R113" s="200"/>
      <c r="S113" s="200"/>
      <c r="T113" s="201"/>
      <c r="AT113" s="202" t="s">
        <v>896</v>
      </c>
      <c r="AU113" s="202" t="s">
        <v>802</v>
      </c>
      <c r="AV113" s="12" t="s">
        <v>802</v>
      </c>
      <c r="AW113" s="12" t="s">
        <v>755</v>
      </c>
      <c r="AX113" s="12" t="s">
        <v>791</v>
      </c>
      <c r="AY113" s="202" t="s">
        <v>887</v>
      </c>
    </row>
    <row r="114" spans="2:65" s="11" customFormat="1">
      <c r="B114" s="184"/>
      <c r="D114" s="185" t="s">
        <v>896</v>
      </c>
      <c r="E114" s="186" t="s">
        <v>726</v>
      </c>
      <c r="F114" s="187" t="s">
        <v>464</v>
      </c>
      <c r="H114" s="188" t="s">
        <v>726</v>
      </c>
      <c r="I114" s="189"/>
      <c r="L114" s="184"/>
      <c r="M114" s="190"/>
      <c r="N114" s="191"/>
      <c r="O114" s="191"/>
      <c r="P114" s="191"/>
      <c r="Q114" s="191"/>
      <c r="R114" s="191"/>
      <c r="S114" s="191"/>
      <c r="T114" s="192"/>
      <c r="AT114" s="188" t="s">
        <v>896</v>
      </c>
      <c r="AU114" s="188" t="s">
        <v>802</v>
      </c>
      <c r="AV114" s="11" t="s">
        <v>799</v>
      </c>
      <c r="AW114" s="11" t="s">
        <v>755</v>
      </c>
      <c r="AX114" s="11" t="s">
        <v>791</v>
      </c>
      <c r="AY114" s="188" t="s">
        <v>887</v>
      </c>
    </row>
    <row r="115" spans="2:65" s="12" customFormat="1">
      <c r="B115" s="193"/>
      <c r="D115" s="185" t="s">
        <v>896</v>
      </c>
      <c r="E115" s="202" t="s">
        <v>726</v>
      </c>
      <c r="F115" s="203" t="s">
        <v>435</v>
      </c>
      <c r="H115" s="204">
        <v>86.85</v>
      </c>
      <c r="I115" s="198"/>
      <c r="L115" s="193"/>
      <c r="M115" s="199"/>
      <c r="N115" s="200"/>
      <c r="O115" s="200"/>
      <c r="P115" s="200"/>
      <c r="Q115" s="200"/>
      <c r="R115" s="200"/>
      <c r="S115" s="200"/>
      <c r="T115" s="201"/>
      <c r="AT115" s="202" t="s">
        <v>896</v>
      </c>
      <c r="AU115" s="202" t="s">
        <v>802</v>
      </c>
      <c r="AV115" s="12" t="s">
        <v>802</v>
      </c>
      <c r="AW115" s="12" t="s">
        <v>755</v>
      </c>
      <c r="AX115" s="12" t="s">
        <v>791</v>
      </c>
      <c r="AY115" s="202" t="s">
        <v>887</v>
      </c>
    </row>
    <row r="116" spans="2:65" s="14" customFormat="1">
      <c r="B116" s="213"/>
      <c r="D116" s="194" t="s">
        <v>896</v>
      </c>
      <c r="E116" s="214" t="s">
        <v>726</v>
      </c>
      <c r="F116" s="215" t="s">
        <v>966</v>
      </c>
      <c r="H116" s="216">
        <v>124.8</v>
      </c>
      <c r="I116" s="217"/>
      <c r="L116" s="213"/>
      <c r="M116" s="218"/>
      <c r="N116" s="219"/>
      <c r="O116" s="219"/>
      <c r="P116" s="219"/>
      <c r="Q116" s="219"/>
      <c r="R116" s="219"/>
      <c r="S116" s="219"/>
      <c r="T116" s="220"/>
      <c r="AT116" s="221" t="s">
        <v>896</v>
      </c>
      <c r="AU116" s="221" t="s">
        <v>802</v>
      </c>
      <c r="AV116" s="14" t="s">
        <v>894</v>
      </c>
      <c r="AW116" s="14" t="s">
        <v>755</v>
      </c>
      <c r="AX116" s="14" t="s">
        <v>799</v>
      </c>
      <c r="AY116" s="221" t="s">
        <v>887</v>
      </c>
    </row>
    <row r="117" spans="2:65" s="1" customFormat="1" ht="22.5" customHeight="1">
      <c r="B117" s="171"/>
      <c r="C117" s="172" t="s">
        <v>994</v>
      </c>
      <c r="D117" s="172" t="s">
        <v>889</v>
      </c>
      <c r="E117" s="173" t="s">
        <v>974</v>
      </c>
      <c r="F117" s="174" t="s">
        <v>975</v>
      </c>
      <c r="G117" s="175" t="s">
        <v>927</v>
      </c>
      <c r="H117" s="176">
        <v>37.950000000000003</v>
      </c>
      <c r="I117" s="177"/>
      <c r="J117" s="178">
        <f>ROUND(I117*H117,2)</f>
        <v>0</v>
      </c>
      <c r="K117" s="174" t="s">
        <v>893</v>
      </c>
      <c r="L117" s="41"/>
      <c r="M117" s="179" t="s">
        <v>726</v>
      </c>
      <c r="N117" s="180" t="s">
        <v>762</v>
      </c>
      <c r="O117" s="42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4" t="s">
        <v>894</v>
      </c>
      <c r="AT117" s="24" t="s">
        <v>889</v>
      </c>
      <c r="AU117" s="24" t="s">
        <v>802</v>
      </c>
      <c r="AY117" s="24" t="s">
        <v>887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4" t="s">
        <v>799</v>
      </c>
      <c r="BK117" s="183">
        <f>ROUND(I117*H117,2)</f>
        <v>0</v>
      </c>
      <c r="BL117" s="24" t="s">
        <v>894</v>
      </c>
      <c r="BM117" s="24" t="s">
        <v>465</v>
      </c>
    </row>
    <row r="118" spans="2:65" s="11" customFormat="1">
      <c r="B118" s="184"/>
      <c r="D118" s="185" t="s">
        <v>896</v>
      </c>
      <c r="E118" s="186" t="s">
        <v>726</v>
      </c>
      <c r="F118" s="187" t="s">
        <v>458</v>
      </c>
      <c r="H118" s="188" t="s">
        <v>726</v>
      </c>
      <c r="I118" s="189"/>
      <c r="L118" s="184"/>
      <c r="M118" s="190"/>
      <c r="N118" s="191"/>
      <c r="O118" s="191"/>
      <c r="P118" s="191"/>
      <c r="Q118" s="191"/>
      <c r="R118" s="191"/>
      <c r="S118" s="191"/>
      <c r="T118" s="192"/>
      <c r="AT118" s="188" t="s">
        <v>896</v>
      </c>
      <c r="AU118" s="188" t="s">
        <v>802</v>
      </c>
      <c r="AV118" s="11" t="s">
        <v>799</v>
      </c>
      <c r="AW118" s="11" t="s">
        <v>755</v>
      </c>
      <c r="AX118" s="11" t="s">
        <v>791</v>
      </c>
      <c r="AY118" s="188" t="s">
        <v>887</v>
      </c>
    </row>
    <row r="119" spans="2:65" s="12" customFormat="1">
      <c r="B119" s="193"/>
      <c r="D119" s="194" t="s">
        <v>896</v>
      </c>
      <c r="E119" s="195" t="s">
        <v>726</v>
      </c>
      <c r="F119" s="196" t="s">
        <v>459</v>
      </c>
      <c r="H119" s="197">
        <v>37.950000000000003</v>
      </c>
      <c r="I119" s="198"/>
      <c r="L119" s="193"/>
      <c r="M119" s="199"/>
      <c r="N119" s="200"/>
      <c r="O119" s="200"/>
      <c r="P119" s="200"/>
      <c r="Q119" s="200"/>
      <c r="R119" s="200"/>
      <c r="S119" s="200"/>
      <c r="T119" s="201"/>
      <c r="AT119" s="202" t="s">
        <v>896</v>
      </c>
      <c r="AU119" s="202" t="s">
        <v>802</v>
      </c>
      <c r="AV119" s="12" t="s">
        <v>802</v>
      </c>
      <c r="AW119" s="12" t="s">
        <v>755</v>
      </c>
      <c r="AX119" s="12" t="s">
        <v>799</v>
      </c>
      <c r="AY119" s="202" t="s">
        <v>887</v>
      </c>
    </row>
    <row r="120" spans="2:65" s="1" customFormat="1" ht="22.5" customHeight="1">
      <c r="B120" s="171"/>
      <c r="C120" s="172" t="s">
        <v>1000</v>
      </c>
      <c r="D120" s="172" t="s">
        <v>889</v>
      </c>
      <c r="E120" s="173" t="s">
        <v>977</v>
      </c>
      <c r="F120" s="174" t="s">
        <v>978</v>
      </c>
      <c r="G120" s="175" t="s">
        <v>979</v>
      </c>
      <c r="H120" s="176">
        <v>60.72</v>
      </c>
      <c r="I120" s="177"/>
      <c r="J120" s="178">
        <f>ROUND(I120*H120,2)</f>
        <v>0</v>
      </c>
      <c r="K120" s="174" t="s">
        <v>893</v>
      </c>
      <c r="L120" s="41"/>
      <c r="M120" s="179" t="s">
        <v>726</v>
      </c>
      <c r="N120" s="180" t="s">
        <v>762</v>
      </c>
      <c r="O120" s="42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24" t="s">
        <v>894</v>
      </c>
      <c r="AT120" s="24" t="s">
        <v>889</v>
      </c>
      <c r="AU120" s="24" t="s">
        <v>802</v>
      </c>
      <c r="AY120" s="24" t="s">
        <v>887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24" t="s">
        <v>799</v>
      </c>
      <c r="BK120" s="183">
        <f>ROUND(I120*H120,2)</f>
        <v>0</v>
      </c>
      <c r="BL120" s="24" t="s">
        <v>894</v>
      </c>
      <c r="BM120" s="24" t="s">
        <v>466</v>
      </c>
    </row>
    <row r="121" spans="2:65" s="12" customFormat="1">
      <c r="B121" s="193"/>
      <c r="D121" s="194" t="s">
        <v>896</v>
      </c>
      <c r="F121" s="196" t="s">
        <v>467</v>
      </c>
      <c r="H121" s="197">
        <v>60.72</v>
      </c>
      <c r="I121" s="198"/>
      <c r="L121" s="193"/>
      <c r="M121" s="199"/>
      <c r="N121" s="200"/>
      <c r="O121" s="200"/>
      <c r="P121" s="200"/>
      <c r="Q121" s="200"/>
      <c r="R121" s="200"/>
      <c r="S121" s="200"/>
      <c r="T121" s="201"/>
      <c r="AT121" s="202" t="s">
        <v>896</v>
      </c>
      <c r="AU121" s="202" t="s">
        <v>802</v>
      </c>
      <c r="AV121" s="12" t="s">
        <v>802</v>
      </c>
      <c r="AW121" s="12" t="s">
        <v>727</v>
      </c>
      <c r="AX121" s="12" t="s">
        <v>799</v>
      </c>
      <c r="AY121" s="202" t="s">
        <v>887</v>
      </c>
    </row>
    <row r="122" spans="2:65" s="1" customFormat="1" ht="31.5" customHeight="1">
      <c r="B122" s="171"/>
      <c r="C122" s="172" t="s">
        <v>1015</v>
      </c>
      <c r="D122" s="172" t="s">
        <v>889</v>
      </c>
      <c r="E122" s="173" t="s">
        <v>468</v>
      </c>
      <c r="F122" s="174" t="s">
        <v>469</v>
      </c>
      <c r="G122" s="175" t="s">
        <v>892</v>
      </c>
      <c r="H122" s="176">
        <v>579</v>
      </c>
      <c r="I122" s="177"/>
      <c r="J122" s="178">
        <f>ROUND(I122*H122,2)</f>
        <v>0</v>
      </c>
      <c r="K122" s="174" t="s">
        <v>893</v>
      </c>
      <c r="L122" s="41"/>
      <c r="M122" s="179" t="s">
        <v>726</v>
      </c>
      <c r="N122" s="180" t="s">
        <v>762</v>
      </c>
      <c r="O122" s="42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24" t="s">
        <v>894</v>
      </c>
      <c r="AT122" s="24" t="s">
        <v>889</v>
      </c>
      <c r="AU122" s="24" t="s">
        <v>802</v>
      </c>
      <c r="AY122" s="24" t="s">
        <v>887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24" t="s">
        <v>799</v>
      </c>
      <c r="BK122" s="183">
        <f>ROUND(I122*H122,2)</f>
        <v>0</v>
      </c>
      <c r="BL122" s="24" t="s">
        <v>894</v>
      </c>
      <c r="BM122" s="24" t="s">
        <v>470</v>
      </c>
    </row>
    <row r="123" spans="2:65" s="11" customFormat="1">
      <c r="B123" s="184"/>
      <c r="D123" s="185" t="s">
        <v>896</v>
      </c>
      <c r="E123" s="186" t="s">
        <v>726</v>
      </c>
      <c r="F123" s="187" t="s">
        <v>897</v>
      </c>
      <c r="H123" s="188" t="s">
        <v>726</v>
      </c>
      <c r="I123" s="189"/>
      <c r="L123" s="184"/>
      <c r="M123" s="190"/>
      <c r="N123" s="191"/>
      <c r="O123" s="191"/>
      <c r="P123" s="191"/>
      <c r="Q123" s="191"/>
      <c r="R123" s="191"/>
      <c r="S123" s="191"/>
      <c r="T123" s="192"/>
      <c r="AT123" s="188" t="s">
        <v>896</v>
      </c>
      <c r="AU123" s="188" t="s">
        <v>802</v>
      </c>
      <c r="AV123" s="11" t="s">
        <v>799</v>
      </c>
      <c r="AW123" s="11" t="s">
        <v>755</v>
      </c>
      <c r="AX123" s="11" t="s">
        <v>791</v>
      </c>
      <c r="AY123" s="188" t="s">
        <v>887</v>
      </c>
    </row>
    <row r="124" spans="2:65" s="12" customFormat="1">
      <c r="B124" s="193"/>
      <c r="D124" s="194" t="s">
        <v>896</v>
      </c>
      <c r="E124" s="195" t="s">
        <v>726</v>
      </c>
      <c r="F124" s="196" t="s">
        <v>471</v>
      </c>
      <c r="H124" s="197">
        <v>579</v>
      </c>
      <c r="I124" s="198"/>
      <c r="L124" s="193"/>
      <c r="M124" s="199"/>
      <c r="N124" s="200"/>
      <c r="O124" s="200"/>
      <c r="P124" s="200"/>
      <c r="Q124" s="200"/>
      <c r="R124" s="200"/>
      <c r="S124" s="200"/>
      <c r="T124" s="201"/>
      <c r="AT124" s="202" t="s">
        <v>896</v>
      </c>
      <c r="AU124" s="202" t="s">
        <v>802</v>
      </c>
      <c r="AV124" s="12" t="s">
        <v>802</v>
      </c>
      <c r="AW124" s="12" t="s">
        <v>755</v>
      </c>
      <c r="AX124" s="12" t="s">
        <v>799</v>
      </c>
      <c r="AY124" s="202" t="s">
        <v>887</v>
      </c>
    </row>
    <row r="125" spans="2:65" s="1" customFormat="1" ht="31.5" customHeight="1">
      <c r="B125" s="171"/>
      <c r="C125" s="172" t="s">
        <v>1023</v>
      </c>
      <c r="D125" s="172" t="s">
        <v>889</v>
      </c>
      <c r="E125" s="173" t="s">
        <v>1332</v>
      </c>
      <c r="F125" s="174" t="s">
        <v>1333</v>
      </c>
      <c r="G125" s="175" t="s">
        <v>892</v>
      </c>
      <c r="H125" s="176">
        <v>579</v>
      </c>
      <c r="I125" s="177"/>
      <c r="J125" s="178">
        <f>ROUND(I125*H125,2)</f>
        <v>0</v>
      </c>
      <c r="K125" s="174" t="s">
        <v>893</v>
      </c>
      <c r="L125" s="41"/>
      <c r="M125" s="179" t="s">
        <v>726</v>
      </c>
      <c r="N125" s="180" t="s">
        <v>762</v>
      </c>
      <c r="O125" s="42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24" t="s">
        <v>894</v>
      </c>
      <c r="AT125" s="24" t="s">
        <v>889</v>
      </c>
      <c r="AU125" s="24" t="s">
        <v>802</v>
      </c>
      <c r="AY125" s="24" t="s">
        <v>887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24" t="s">
        <v>799</v>
      </c>
      <c r="BK125" s="183">
        <f>ROUND(I125*H125,2)</f>
        <v>0</v>
      </c>
      <c r="BL125" s="24" t="s">
        <v>894</v>
      </c>
      <c r="BM125" s="24" t="s">
        <v>472</v>
      </c>
    </row>
    <row r="126" spans="2:65" s="1" customFormat="1" ht="22.5" customHeight="1">
      <c r="B126" s="171"/>
      <c r="C126" s="222" t="s">
        <v>731</v>
      </c>
      <c r="D126" s="222" t="s">
        <v>995</v>
      </c>
      <c r="E126" s="223" t="s">
        <v>1335</v>
      </c>
      <c r="F126" s="224" t="s">
        <v>1336</v>
      </c>
      <c r="G126" s="225" t="s">
        <v>1337</v>
      </c>
      <c r="H126" s="226">
        <v>14.475</v>
      </c>
      <c r="I126" s="227"/>
      <c r="J126" s="228">
        <f>ROUND(I126*H126,2)</f>
        <v>0</v>
      </c>
      <c r="K126" s="224" t="s">
        <v>893</v>
      </c>
      <c r="L126" s="229"/>
      <c r="M126" s="230" t="s">
        <v>726</v>
      </c>
      <c r="N126" s="231" t="s">
        <v>762</v>
      </c>
      <c r="O126" s="42"/>
      <c r="P126" s="181">
        <f>O126*H126</f>
        <v>0</v>
      </c>
      <c r="Q126" s="181">
        <v>1E-3</v>
      </c>
      <c r="R126" s="181">
        <f>Q126*H126</f>
        <v>1.4475E-2</v>
      </c>
      <c r="S126" s="181">
        <v>0</v>
      </c>
      <c r="T126" s="182">
        <f>S126*H126</f>
        <v>0</v>
      </c>
      <c r="AR126" s="24" t="s">
        <v>938</v>
      </c>
      <c r="AT126" s="24" t="s">
        <v>995</v>
      </c>
      <c r="AU126" s="24" t="s">
        <v>802</v>
      </c>
      <c r="AY126" s="24" t="s">
        <v>887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24" t="s">
        <v>799</v>
      </c>
      <c r="BK126" s="183">
        <f>ROUND(I126*H126,2)</f>
        <v>0</v>
      </c>
      <c r="BL126" s="24" t="s">
        <v>894</v>
      </c>
      <c r="BM126" s="24" t="s">
        <v>473</v>
      </c>
    </row>
    <row r="127" spans="2:65" s="12" customFormat="1">
      <c r="B127" s="193"/>
      <c r="D127" s="194" t="s">
        <v>896</v>
      </c>
      <c r="F127" s="196" t="s">
        <v>474</v>
      </c>
      <c r="H127" s="197">
        <v>14.475</v>
      </c>
      <c r="I127" s="198"/>
      <c r="L127" s="193"/>
      <c r="M127" s="199"/>
      <c r="N127" s="200"/>
      <c r="O127" s="200"/>
      <c r="P127" s="200"/>
      <c r="Q127" s="200"/>
      <c r="R127" s="200"/>
      <c r="S127" s="200"/>
      <c r="T127" s="201"/>
      <c r="AT127" s="202" t="s">
        <v>896</v>
      </c>
      <c r="AU127" s="202" t="s">
        <v>802</v>
      </c>
      <c r="AV127" s="12" t="s">
        <v>802</v>
      </c>
      <c r="AW127" s="12" t="s">
        <v>727</v>
      </c>
      <c r="AX127" s="12" t="s">
        <v>799</v>
      </c>
      <c r="AY127" s="202" t="s">
        <v>887</v>
      </c>
    </row>
    <row r="128" spans="2:65" s="1" customFormat="1" ht="22.5" customHeight="1">
      <c r="B128" s="171"/>
      <c r="C128" s="172" t="s">
        <v>1036</v>
      </c>
      <c r="D128" s="172" t="s">
        <v>889</v>
      </c>
      <c r="E128" s="173" t="s">
        <v>1342</v>
      </c>
      <c r="F128" s="174" t="s">
        <v>1343</v>
      </c>
      <c r="G128" s="175" t="s">
        <v>892</v>
      </c>
      <c r="H128" s="176">
        <v>579</v>
      </c>
      <c r="I128" s="177"/>
      <c r="J128" s="178">
        <f>ROUND(I128*H128,2)</f>
        <v>0</v>
      </c>
      <c r="K128" s="174" t="s">
        <v>893</v>
      </c>
      <c r="L128" s="41"/>
      <c r="M128" s="179" t="s">
        <v>726</v>
      </c>
      <c r="N128" s="180" t="s">
        <v>762</v>
      </c>
      <c r="O128" s="42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24" t="s">
        <v>894</v>
      </c>
      <c r="AT128" s="24" t="s">
        <v>889</v>
      </c>
      <c r="AU128" s="24" t="s">
        <v>802</v>
      </c>
      <c r="AY128" s="24" t="s">
        <v>887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24" t="s">
        <v>799</v>
      </c>
      <c r="BK128" s="183">
        <f>ROUND(I128*H128,2)</f>
        <v>0</v>
      </c>
      <c r="BL128" s="24" t="s">
        <v>894</v>
      </c>
      <c r="BM128" s="24" t="s">
        <v>475</v>
      </c>
    </row>
    <row r="129" spans="2:65" s="12" customFormat="1">
      <c r="B129" s="193"/>
      <c r="D129" s="194" t="s">
        <v>896</v>
      </c>
      <c r="E129" s="195" t="s">
        <v>726</v>
      </c>
      <c r="F129" s="196" t="s">
        <v>471</v>
      </c>
      <c r="H129" s="197">
        <v>579</v>
      </c>
      <c r="I129" s="198"/>
      <c r="L129" s="193"/>
      <c r="M129" s="199"/>
      <c r="N129" s="200"/>
      <c r="O129" s="200"/>
      <c r="P129" s="200"/>
      <c r="Q129" s="200"/>
      <c r="R129" s="200"/>
      <c r="S129" s="200"/>
      <c r="T129" s="201"/>
      <c r="AT129" s="202" t="s">
        <v>896</v>
      </c>
      <c r="AU129" s="202" t="s">
        <v>802</v>
      </c>
      <c r="AV129" s="12" t="s">
        <v>802</v>
      </c>
      <c r="AW129" s="12" t="s">
        <v>755</v>
      </c>
      <c r="AX129" s="12" t="s">
        <v>799</v>
      </c>
      <c r="AY129" s="202" t="s">
        <v>887</v>
      </c>
    </row>
    <row r="130" spans="2:65" s="1" customFormat="1" ht="31.5" customHeight="1">
      <c r="B130" s="171"/>
      <c r="C130" s="172" t="s">
        <v>1042</v>
      </c>
      <c r="D130" s="172" t="s">
        <v>889</v>
      </c>
      <c r="E130" s="173" t="s">
        <v>476</v>
      </c>
      <c r="F130" s="174" t="s">
        <v>477</v>
      </c>
      <c r="G130" s="175" t="s">
        <v>892</v>
      </c>
      <c r="H130" s="176">
        <v>18</v>
      </c>
      <c r="I130" s="177"/>
      <c r="J130" s="178">
        <f>ROUND(I130*H130,2)</f>
        <v>0</v>
      </c>
      <c r="K130" s="174" t="s">
        <v>893</v>
      </c>
      <c r="L130" s="41"/>
      <c r="M130" s="179" t="s">
        <v>726</v>
      </c>
      <c r="N130" s="180" t="s">
        <v>762</v>
      </c>
      <c r="O130" s="42"/>
      <c r="P130" s="181">
        <f>O130*H130</f>
        <v>0</v>
      </c>
      <c r="Q130" s="181">
        <v>3.5E-4</v>
      </c>
      <c r="R130" s="181">
        <f>Q130*H130</f>
        <v>6.3E-3</v>
      </c>
      <c r="S130" s="181">
        <v>0</v>
      </c>
      <c r="T130" s="182">
        <f>S130*H130</f>
        <v>0</v>
      </c>
      <c r="AR130" s="24" t="s">
        <v>894</v>
      </c>
      <c r="AT130" s="24" t="s">
        <v>889</v>
      </c>
      <c r="AU130" s="24" t="s">
        <v>802</v>
      </c>
      <c r="AY130" s="24" t="s">
        <v>887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24" t="s">
        <v>799</v>
      </c>
      <c r="BK130" s="183">
        <f>ROUND(I130*H130,2)</f>
        <v>0</v>
      </c>
      <c r="BL130" s="24" t="s">
        <v>894</v>
      </c>
      <c r="BM130" s="24" t="s">
        <v>478</v>
      </c>
    </row>
    <row r="131" spans="2:65" s="1" customFormat="1" ht="22.5" customHeight="1">
      <c r="B131" s="171"/>
      <c r="C131" s="222" t="s">
        <v>1046</v>
      </c>
      <c r="D131" s="222" t="s">
        <v>995</v>
      </c>
      <c r="E131" s="223" t="s">
        <v>479</v>
      </c>
      <c r="F131" s="224" t="s">
        <v>480</v>
      </c>
      <c r="G131" s="225" t="s">
        <v>1039</v>
      </c>
      <c r="H131" s="226">
        <v>10</v>
      </c>
      <c r="I131" s="227"/>
      <c r="J131" s="228">
        <f>ROUND(I131*H131,2)</f>
        <v>0</v>
      </c>
      <c r="K131" s="224" t="s">
        <v>726</v>
      </c>
      <c r="L131" s="229"/>
      <c r="M131" s="230" t="s">
        <v>726</v>
      </c>
      <c r="N131" s="231" t="s">
        <v>762</v>
      </c>
      <c r="O131" s="42"/>
      <c r="P131" s="181">
        <f>O131*H131</f>
        <v>0</v>
      </c>
      <c r="Q131" s="181">
        <v>8.9999999999999993E-3</v>
      </c>
      <c r="R131" s="181">
        <f>Q131*H131</f>
        <v>0.09</v>
      </c>
      <c r="S131" s="181">
        <v>0</v>
      </c>
      <c r="T131" s="182">
        <f>S131*H131</f>
        <v>0</v>
      </c>
      <c r="AR131" s="24" t="s">
        <v>938</v>
      </c>
      <c r="AT131" s="24" t="s">
        <v>995</v>
      </c>
      <c r="AU131" s="24" t="s">
        <v>802</v>
      </c>
      <c r="AY131" s="24" t="s">
        <v>887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24" t="s">
        <v>799</v>
      </c>
      <c r="BK131" s="183">
        <f>ROUND(I131*H131,2)</f>
        <v>0</v>
      </c>
      <c r="BL131" s="24" t="s">
        <v>894</v>
      </c>
      <c r="BM131" s="24" t="s">
        <v>481</v>
      </c>
    </row>
    <row r="132" spans="2:65" s="1" customFormat="1" ht="31.5" customHeight="1">
      <c r="B132" s="171"/>
      <c r="C132" s="172" t="s">
        <v>1052</v>
      </c>
      <c r="D132" s="172" t="s">
        <v>889</v>
      </c>
      <c r="E132" s="173" t="s">
        <v>482</v>
      </c>
      <c r="F132" s="174" t="s">
        <v>483</v>
      </c>
      <c r="G132" s="175" t="s">
        <v>892</v>
      </c>
      <c r="H132" s="176">
        <v>18</v>
      </c>
      <c r="I132" s="177"/>
      <c r="J132" s="178">
        <f>ROUND(I132*H132,2)</f>
        <v>0</v>
      </c>
      <c r="K132" s="174" t="s">
        <v>893</v>
      </c>
      <c r="L132" s="41"/>
      <c r="M132" s="179" t="s">
        <v>726</v>
      </c>
      <c r="N132" s="180" t="s">
        <v>762</v>
      </c>
      <c r="O132" s="42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AR132" s="24" t="s">
        <v>894</v>
      </c>
      <c r="AT132" s="24" t="s">
        <v>889</v>
      </c>
      <c r="AU132" s="24" t="s">
        <v>802</v>
      </c>
      <c r="AY132" s="24" t="s">
        <v>887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24" t="s">
        <v>799</v>
      </c>
      <c r="BK132" s="183">
        <f>ROUND(I132*H132,2)</f>
        <v>0</v>
      </c>
      <c r="BL132" s="24" t="s">
        <v>894</v>
      </c>
      <c r="BM132" s="24" t="s">
        <v>484</v>
      </c>
    </row>
    <row r="133" spans="2:65" s="1" customFormat="1" ht="22.5" customHeight="1">
      <c r="B133" s="171"/>
      <c r="C133" s="222" t="s">
        <v>1058</v>
      </c>
      <c r="D133" s="222" t="s">
        <v>995</v>
      </c>
      <c r="E133" s="223" t="s">
        <v>485</v>
      </c>
      <c r="F133" s="224" t="s">
        <v>486</v>
      </c>
      <c r="G133" s="225" t="s">
        <v>927</v>
      </c>
      <c r="H133" s="226">
        <v>1.8540000000000001</v>
      </c>
      <c r="I133" s="227"/>
      <c r="J133" s="228">
        <f>ROUND(I133*H133,2)</f>
        <v>0</v>
      </c>
      <c r="K133" s="224" t="s">
        <v>893</v>
      </c>
      <c r="L133" s="229"/>
      <c r="M133" s="230" t="s">
        <v>726</v>
      </c>
      <c r="N133" s="231" t="s">
        <v>762</v>
      </c>
      <c r="O133" s="42"/>
      <c r="P133" s="181">
        <f>O133*H133</f>
        <v>0</v>
      </c>
      <c r="Q133" s="181">
        <v>0.2</v>
      </c>
      <c r="R133" s="181">
        <f>Q133*H133</f>
        <v>0.37080000000000002</v>
      </c>
      <c r="S133" s="181">
        <v>0</v>
      </c>
      <c r="T133" s="182">
        <f>S133*H133</f>
        <v>0</v>
      </c>
      <c r="AR133" s="24" t="s">
        <v>938</v>
      </c>
      <c r="AT133" s="24" t="s">
        <v>995</v>
      </c>
      <c r="AU133" s="24" t="s">
        <v>802</v>
      </c>
      <c r="AY133" s="24" t="s">
        <v>887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4" t="s">
        <v>799</v>
      </c>
      <c r="BK133" s="183">
        <f>ROUND(I133*H133,2)</f>
        <v>0</v>
      </c>
      <c r="BL133" s="24" t="s">
        <v>894</v>
      </c>
      <c r="BM133" s="24" t="s">
        <v>487</v>
      </c>
    </row>
    <row r="134" spans="2:65" s="12" customFormat="1">
      <c r="B134" s="193"/>
      <c r="D134" s="194" t="s">
        <v>896</v>
      </c>
      <c r="F134" s="196" t="s">
        <v>488</v>
      </c>
      <c r="H134" s="197">
        <v>1.8540000000000001</v>
      </c>
      <c r="I134" s="198"/>
      <c r="L134" s="193"/>
      <c r="M134" s="199"/>
      <c r="N134" s="200"/>
      <c r="O134" s="200"/>
      <c r="P134" s="200"/>
      <c r="Q134" s="200"/>
      <c r="R134" s="200"/>
      <c r="S134" s="200"/>
      <c r="T134" s="201"/>
      <c r="AT134" s="202" t="s">
        <v>896</v>
      </c>
      <c r="AU134" s="202" t="s">
        <v>802</v>
      </c>
      <c r="AV134" s="12" t="s">
        <v>802</v>
      </c>
      <c r="AW134" s="12" t="s">
        <v>727</v>
      </c>
      <c r="AX134" s="12" t="s">
        <v>799</v>
      </c>
      <c r="AY134" s="202" t="s">
        <v>887</v>
      </c>
    </row>
    <row r="135" spans="2:65" s="1" customFormat="1" ht="22.5" customHeight="1">
      <c r="B135" s="171"/>
      <c r="C135" s="172" t="s">
        <v>1066</v>
      </c>
      <c r="D135" s="172" t="s">
        <v>889</v>
      </c>
      <c r="E135" s="173" t="s">
        <v>489</v>
      </c>
      <c r="F135" s="174" t="s">
        <v>490</v>
      </c>
      <c r="G135" s="175" t="s">
        <v>927</v>
      </c>
      <c r="H135" s="176">
        <v>0.126</v>
      </c>
      <c r="I135" s="177"/>
      <c r="J135" s="178">
        <f>ROUND(I135*H135,2)</f>
        <v>0</v>
      </c>
      <c r="K135" s="174" t="s">
        <v>893</v>
      </c>
      <c r="L135" s="41"/>
      <c r="M135" s="179" t="s">
        <v>726</v>
      </c>
      <c r="N135" s="180" t="s">
        <v>762</v>
      </c>
      <c r="O135" s="42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24" t="s">
        <v>894</v>
      </c>
      <c r="AT135" s="24" t="s">
        <v>889</v>
      </c>
      <c r="AU135" s="24" t="s">
        <v>802</v>
      </c>
      <c r="AY135" s="24" t="s">
        <v>887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24" t="s">
        <v>799</v>
      </c>
      <c r="BK135" s="183">
        <f>ROUND(I135*H135,2)</f>
        <v>0</v>
      </c>
      <c r="BL135" s="24" t="s">
        <v>894</v>
      </c>
      <c r="BM135" s="24" t="s">
        <v>491</v>
      </c>
    </row>
    <row r="136" spans="2:65" s="12" customFormat="1">
      <c r="B136" s="193"/>
      <c r="D136" s="194" t="s">
        <v>896</v>
      </c>
      <c r="F136" s="196" t="s">
        <v>492</v>
      </c>
      <c r="H136" s="197">
        <v>0.126</v>
      </c>
      <c r="I136" s="198"/>
      <c r="L136" s="193"/>
      <c r="M136" s="199"/>
      <c r="N136" s="200"/>
      <c r="O136" s="200"/>
      <c r="P136" s="200"/>
      <c r="Q136" s="200"/>
      <c r="R136" s="200"/>
      <c r="S136" s="200"/>
      <c r="T136" s="201"/>
      <c r="AT136" s="202" t="s">
        <v>896</v>
      </c>
      <c r="AU136" s="202" t="s">
        <v>802</v>
      </c>
      <c r="AV136" s="12" t="s">
        <v>802</v>
      </c>
      <c r="AW136" s="12" t="s">
        <v>727</v>
      </c>
      <c r="AX136" s="12" t="s">
        <v>799</v>
      </c>
      <c r="AY136" s="202" t="s">
        <v>887</v>
      </c>
    </row>
    <row r="137" spans="2:65" s="1" customFormat="1" ht="22.5" customHeight="1">
      <c r="B137" s="171"/>
      <c r="C137" s="172" t="s">
        <v>1072</v>
      </c>
      <c r="D137" s="172" t="s">
        <v>889</v>
      </c>
      <c r="E137" s="173" t="s">
        <v>1352</v>
      </c>
      <c r="F137" s="174" t="s">
        <v>1353</v>
      </c>
      <c r="G137" s="175" t="s">
        <v>927</v>
      </c>
      <c r="H137" s="176">
        <v>4.0529999999999999</v>
      </c>
      <c r="I137" s="177"/>
      <c r="J137" s="178">
        <f>ROUND(I137*H137,2)</f>
        <v>0</v>
      </c>
      <c r="K137" s="174" t="s">
        <v>893</v>
      </c>
      <c r="L137" s="41"/>
      <c r="M137" s="179" t="s">
        <v>726</v>
      </c>
      <c r="N137" s="180" t="s">
        <v>762</v>
      </c>
      <c r="O137" s="42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24" t="s">
        <v>894</v>
      </c>
      <c r="AT137" s="24" t="s">
        <v>889</v>
      </c>
      <c r="AU137" s="24" t="s">
        <v>802</v>
      </c>
      <c r="AY137" s="24" t="s">
        <v>887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24" t="s">
        <v>799</v>
      </c>
      <c r="BK137" s="183">
        <f>ROUND(I137*H137,2)</f>
        <v>0</v>
      </c>
      <c r="BL137" s="24" t="s">
        <v>894</v>
      </c>
      <c r="BM137" s="24" t="s">
        <v>493</v>
      </c>
    </row>
    <row r="138" spans="2:65" s="12" customFormat="1">
      <c r="B138" s="193"/>
      <c r="D138" s="185" t="s">
        <v>896</v>
      </c>
      <c r="F138" s="203" t="s">
        <v>494</v>
      </c>
      <c r="H138" s="204">
        <v>4.0529999999999999</v>
      </c>
      <c r="I138" s="198"/>
      <c r="L138" s="193"/>
      <c r="M138" s="199"/>
      <c r="N138" s="200"/>
      <c r="O138" s="200"/>
      <c r="P138" s="200"/>
      <c r="Q138" s="200"/>
      <c r="R138" s="200"/>
      <c r="S138" s="200"/>
      <c r="T138" s="201"/>
      <c r="AT138" s="202" t="s">
        <v>896</v>
      </c>
      <c r="AU138" s="202" t="s">
        <v>802</v>
      </c>
      <c r="AV138" s="12" t="s">
        <v>802</v>
      </c>
      <c r="AW138" s="12" t="s">
        <v>727</v>
      </c>
      <c r="AX138" s="12" t="s">
        <v>799</v>
      </c>
      <c r="AY138" s="202" t="s">
        <v>887</v>
      </c>
    </row>
    <row r="139" spans="2:65" s="10" customFormat="1" ht="29.85" customHeight="1">
      <c r="B139" s="157"/>
      <c r="D139" s="168" t="s">
        <v>790</v>
      </c>
      <c r="E139" s="169" t="s">
        <v>1224</v>
      </c>
      <c r="F139" s="169" t="s">
        <v>1225</v>
      </c>
      <c r="I139" s="160"/>
      <c r="J139" s="170">
        <f>BK139</f>
        <v>0</v>
      </c>
      <c r="L139" s="157"/>
      <c r="M139" s="162"/>
      <c r="N139" s="163"/>
      <c r="O139" s="163"/>
      <c r="P139" s="164">
        <f>SUM(P140:P142)</f>
        <v>0</v>
      </c>
      <c r="Q139" s="163"/>
      <c r="R139" s="164">
        <f>SUM(R140:R142)</f>
        <v>0</v>
      </c>
      <c r="S139" s="163"/>
      <c r="T139" s="165">
        <f>SUM(T140:T142)</f>
        <v>0</v>
      </c>
      <c r="AR139" s="158" t="s">
        <v>799</v>
      </c>
      <c r="AT139" s="166" t="s">
        <v>790</v>
      </c>
      <c r="AU139" s="166" t="s">
        <v>799</v>
      </c>
      <c r="AY139" s="158" t="s">
        <v>887</v>
      </c>
      <c r="BK139" s="167">
        <f>SUM(BK140:BK142)</f>
        <v>0</v>
      </c>
    </row>
    <row r="140" spans="2:65" s="1" customFormat="1" ht="22.5" customHeight="1">
      <c r="B140" s="171"/>
      <c r="C140" s="172" t="s">
        <v>1079</v>
      </c>
      <c r="D140" s="172" t="s">
        <v>889</v>
      </c>
      <c r="E140" s="173" t="s">
        <v>495</v>
      </c>
      <c r="F140" s="174" t="s">
        <v>496</v>
      </c>
      <c r="G140" s="175" t="s">
        <v>979</v>
      </c>
      <c r="H140" s="176">
        <v>3</v>
      </c>
      <c r="I140" s="177"/>
      <c r="J140" s="178">
        <f>ROUND(I140*H140,2)</f>
        <v>0</v>
      </c>
      <c r="K140" s="174" t="s">
        <v>893</v>
      </c>
      <c r="L140" s="41"/>
      <c r="M140" s="179" t="s">
        <v>726</v>
      </c>
      <c r="N140" s="180" t="s">
        <v>762</v>
      </c>
      <c r="O140" s="42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4" t="s">
        <v>894</v>
      </c>
      <c r="AT140" s="24" t="s">
        <v>889</v>
      </c>
      <c r="AU140" s="24" t="s">
        <v>802</v>
      </c>
      <c r="AY140" s="24" t="s">
        <v>887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4" t="s">
        <v>799</v>
      </c>
      <c r="BK140" s="183">
        <f>ROUND(I140*H140,2)</f>
        <v>0</v>
      </c>
      <c r="BL140" s="24" t="s">
        <v>894</v>
      </c>
      <c r="BM140" s="24" t="s">
        <v>497</v>
      </c>
    </row>
    <row r="141" spans="2:65" s="11" customFormat="1">
      <c r="B141" s="184"/>
      <c r="D141" s="185" t="s">
        <v>896</v>
      </c>
      <c r="E141" s="186" t="s">
        <v>726</v>
      </c>
      <c r="F141" s="187" t="s">
        <v>498</v>
      </c>
      <c r="H141" s="188" t="s">
        <v>726</v>
      </c>
      <c r="I141" s="189"/>
      <c r="L141" s="184"/>
      <c r="M141" s="190"/>
      <c r="N141" s="191"/>
      <c r="O141" s="191"/>
      <c r="P141" s="191"/>
      <c r="Q141" s="191"/>
      <c r="R141" s="191"/>
      <c r="S141" s="191"/>
      <c r="T141" s="192"/>
      <c r="AT141" s="188" t="s">
        <v>896</v>
      </c>
      <c r="AU141" s="188" t="s">
        <v>802</v>
      </c>
      <c r="AV141" s="11" t="s">
        <v>799</v>
      </c>
      <c r="AW141" s="11" t="s">
        <v>755</v>
      </c>
      <c r="AX141" s="11" t="s">
        <v>791</v>
      </c>
      <c r="AY141" s="188" t="s">
        <v>887</v>
      </c>
    </row>
    <row r="142" spans="2:65" s="12" customFormat="1">
      <c r="B142" s="193"/>
      <c r="D142" s="185" t="s">
        <v>896</v>
      </c>
      <c r="E142" s="202" t="s">
        <v>726</v>
      </c>
      <c r="F142" s="203" t="s">
        <v>904</v>
      </c>
      <c r="H142" s="204">
        <v>3</v>
      </c>
      <c r="I142" s="198"/>
      <c r="L142" s="193"/>
      <c r="M142" s="235"/>
      <c r="N142" s="236"/>
      <c r="O142" s="236"/>
      <c r="P142" s="236"/>
      <c r="Q142" s="236"/>
      <c r="R142" s="236"/>
      <c r="S142" s="236"/>
      <c r="T142" s="237"/>
      <c r="AT142" s="202" t="s">
        <v>896</v>
      </c>
      <c r="AU142" s="202" t="s">
        <v>802</v>
      </c>
      <c r="AV142" s="12" t="s">
        <v>802</v>
      </c>
      <c r="AW142" s="12" t="s">
        <v>755</v>
      </c>
      <c r="AX142" s="12" t="s">
        <v>799</v>
      </c>
      <c r="AY142" s="202" t="s">
        <v>887</v>
      </c>
    </row>
    <row r="143" spans="2:65" s="1" customFormat="1" ht="6.95" customHeight="1">
      <c r="B143" s="56"/>
      <c r="C143" s="57"/>
      <c r="D143" s="57"/>
      <c r="E143" s="57"/>
      <c r="F143" s="57"/>
      <c r="G143" s="57"/>
      <c r="H143" s="57"/>
      <c r="I143" s="125"/>
      <c r="J143" s="57"/>
      <c r="K143" s="57"/>
      <c r="L143" s="41"/>
    </row>
  </sheetData>
  <autoFilter ref="C78:K142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63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840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499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726</v>
      </c>
      <c r="G11" s="42"/>
      <c r="H11" s="42"/>
      <c r="I11" s="106" t="s">
        <v>742</v>
      </c>
      <c r="J11" s="35" t="s">
        <v>726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5"/>
      <c r="J13" s="42"/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ROUND(J81,2)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ROUND(SUM(BE81:BE95), 2)</f>
        <v>0</v>
      </c>
      <c r="G30" s="42"/>
      <c r="H30" s="42"/>
      <c r="I30" s="120">
        <v>0.21</v>
      </c>
      <c r="J30" s="119">
        <f>ROUND(ROUND((SUM(BE81:BE95)),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ROUND(SUM(BF81:BF95), 2)</f>
        <v>0</v>
      </c>
      <c r="G31" s="42"/>
      <c r="H31" s="42"/>
      <c r="I31" s="120">
        <v>0.15</v>
      </c>
      <c r="J31" s="119">
        <f>ROUND(ROUND((SUM(BF81:BF95)),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ROUND(SUM(BG81:BG95),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ROUND(SUM(BH81:BH95),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ROUND(SUM(BI81:BI95),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VON - Vedlejší a ostatní náklady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J81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500</v>
      </c>
      <c r="E57" s="135"/>
      <c r="F57" s="135"/>
      <c r="G57" s="135"/>
      <c r="H57" s="135"/>
      <c r="I57" s="136"/>
      <c r="J57" s="137">
        <f>J82</f>
        <v>0</v>
      </c>
      <c r="K57" s="138"/>
    </row>
    <row r="58" spans="2:47" s="8" customFormat="1" ht="19.899999999999999" customHeight="1">
      <c r="B58" s="139"/>
      <c r="C58" s="140"/>
      <c r="D58" s="141" t="s">
        <v>501</v>
      </c>
      <c r="E58" s="142"/>
      <c r="F58" s="142"/>
      <c r="G58" s="142"/>
      <c r="H58" s="142"/>
      <c r="I58" s="143"/>
      <c r="J58" s="144">
        <f>J83</f>
        <v>0</v>
      </c>
      <c r="K58" s="145"/>
    </row>
    <row r="59" spans="2:47" s="8" customFormat="1" ht="19.899999999999999" customHeight="1">
      <c r="B59" s="139"/>
      <c r="C59" s="140"/>
      <c r="D59" s="141" t="s">
        <v>502</v>
      </c>
      <c r="E59" s="142"/>
      <c r="F59" s="142"/>
      <c r="G59" s="142"/>
      <c r="H59" s="142"/>
      <c r="I59" s="143"/>
      <c r="J59" s="144">
        <f>J87</f>
        <v>0</v>
      </c>
      <c r="K59" s="145"/>
    </row>
    <row r="60" spans="2:47" s="8" customFormat="1" ht="19.899999999999999" customHeight="1">
      <c r="B60" s="139"/>
      <c r="C60" s="140"/>
      <c r="D60" s="141" t="s">
        <v>503</v>
      </c>
      <c r="E60" s="142"/>
      <c r="F60" s="142"/>
      <c r="G60" s="142"/>
      <c r="H60" s="142"/>
      <c r="I60" s="143"/>
      <c r="J60" s="144">
        <f>J90</f>
        <v>0</v>
      </c>
      <c r="K60" s="145"/>
    </row>
    <row r="61" spans="2:47" s="8" customFormat="1" ht="19.899999999999999" customHeight="1">
      <c r="B61" s="139"/>
      <c r="C61" s="140"/>
      <c r="D61" s="141" t="s">
        <v>504</v>
      </c>
      <c r="E61" s="142"/>
      <c r="F61" s="142"/>
      <c r="G61" s="142"/>
      <c r="H61" s="142"/>
      <c r="I61" s="143"/>
      <c r="J61" s="144">
        <f>J94</f>
        <v>0</v>
      </c>
      <c r="K61" s="145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05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25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26"/>
      <c r="J67" s="60"/>
      <c r="K67" s="60"/>
      <c r="L67" s="41"/>
    </row>
    <row r="68" spans="2:20" s="1" customFormat="1" ht="36.950000000000003" customHeight="1">
      <c r="B68" s="41"/>
      <c r="C68" s="61" t="s">
        <v>871</v>
      </c>
      <c r="L68" s="41"/>
    </row>
    <row r="69" spans="2:20" s="1" customFormat="1" ht="6.95" customHeight="1">
      <c r="B69" s="41"/>
      <c r="L69" s="41"/>
    </row>
    <row r="70" spans="2:20" s="1" customFormat="1" ht="14.45" customHeight="1">
      <c r="B70" s="41"/>
      <c r="C70" s="63" t="s">
        <v>739</v>
      </c>
      <c r="L70" s="41"/>
    </row>
    <row r="71" spans="2:20" s="1" customFormat="1" ht="22.5" customHeight="1">
      <c r="B71" s="41"/>
      <c r="E71" s="366" t="str">
        <f>E7</f>
        <v>Rekonstrukce komunikace v ul. Druhanická</v>
      </c>
      <c r="F71" s="367"/>
      <c r="G71" s="367"/>
      <c r="H71" s="367"/>
      <c r="L71" s="41"/>
    </row>
    <row r="72" spans="2:20" s="1" customFormat="1" ht="14.45" customHeight="1">
      <c r="B72" s="41"/>
      <c r="C72" s="63" t="s">
        <v>847</v>
      </c>
      <c r="L72" s="41"/>
    </row>
    <row r="73" spans="2:20" s="1" customFormat="1" ht="23.25" customHeight="1">
      <c r="B73" s="41"/>
      <c r="E73" s="352" t="str">
        <f>E9</f>
        <v>VON - Vedlejší a ostatní náklady</v>
      </c>
      <c r="F73" s="368"/>
      <c r="G73" s="368"/>
      <c r="H73" s="368"/>
      <c r="L73" s="41"/>
    </row>
    <row r="74" spans="2:20" s="1" customFormat="1" ht="6.95" customHeight="1">
      <c r="B74" s="41"/>
      <c r="L74" s="41"/>
    </row>
    <row r="75" spans="2:20" s="1" customFormat="1" ht="18" customHeight="1">
      <c r="B75" s="41"/>
      <c r="C75" s="63" t="s">
        <v>743</v>
      </c>
      <c r="F75" s="146" t="str">
        <f>F12</f>
        <v xml:space="preserve"> </v>
      </c>
      <c r="I75" s="147" t="s">
        <v>745</v>
      </c>
      <c r="J75" s="67" t="str">
        <f>IF(J12="","",J12)</f>
        <v>6. 4. 2017</v>
      </c>
      <c r="L75" s="41"/>
    </row>
    <row r="76" spans="2:20" s="1" customFormat="1" ht="6.95" customHeight="1">
      <c r="B76" s="41"/>
      <c r="L76" s="41"/>
    </row>
    <row r="77" spans="2:20" s="1" customFormat="1" ht="15">
      <c r="B77" s="41"/>
      <c r="C77" s="63" t="s">
        <v>747</v>
      </c>
      <c r="F77" s="146" t="str">
        <f>E15</f>
        <v>Městská část Praha 21</v>
      </c>
      <c r="I77" s="147" t="s">
        <v>753</v>
      </c>
      <c r="J77" s="146" t="str">
        <f>E21</f>
        <v xml:space="preserve"> </v>
      </c>
      <c r="L77" s="41"/>
    </row>
    <row r="78" spans="2:20" s="1" customFormat="1" ht="14.45" customHeight="1">
      <c r="B78" s="41"/>
      <c r="C78" s="63" t="s">
        <v>751</v>
      </c>
      <c r="F78" s="146" t="str">
        <f>IF(E18="","",E18)</f>
        <v/>
      </c>
      <c r="L78" s="41"/>
    </row>
    <row r="79" spans="2:20" s="1" customFormat="1" ht="10.35" customHeight="1">
      <c r="B79" s="41"/>
      <c r="L79" s="41"/>
    </row>
    <row r="80" spans="2:20" s="9" customFormat="1" ht="29.25" customHeight="1">
      <c r="B80" s="148"/>
      <c r="C80" s="149" t="s">
        <v>872</v>
      </c>
      <c r="D80" s="150" t="s">
        <v>776</v>
      </c>
      <c r="E80" s="150" t="s">
        <v>772</v>
      </c>
      <c r="F80" s="150" t="s">
        <v>873</v>
      </c>
      <c r="G80" s="150" t="s">
        <v>874</v>
      </c>
      <c r="H80" s="150" t="s">
        <v>875</v>
      </c>
      <c r="I80" s="151" t="s">
        <v>876</v>
      </c>
      <c r="J80" s="150" t="s">
        <v>856</v>
      </c>
      <c r="K80" s="152" t="s">
        <v>877</v>
      </c>
      <c r="L80" s="148"/>
      <c r="M80" s="72" t="s">
        <v>878</v>
      </c>
      <c r="N80" s="73" t="s">
        <v>761</v>
      </c>
      <c r="O80" s="73" t="s">
        <v>879</v>
      </c>
      <c r="P80" s="73" t="s">
        <v>880</v>
      </c>
      <c r="Q80" s="73" t="s">
        <v>881</v>
      </c>
      <c r="R80" s="73" t="s">
        <v>882</v>
      </c>
      <c r="S80" s="73" t="s">
        <v>883</v>
      </c>
      <c r="T80" s="74" t="s">
        <v>884</v>
      </c>
    </row>
    <row r="81" spans="2:65" s="1" customFormat="1" ht="29.25" customHeight="1">
      <c r="B81" s="41"/>
      <c r="C81" s="76" t="s">
        <v>857</v>
      </c>
      <c r="J81" s="153">
        <f>BK81</f>
        <v>0</v>
      </c>
      <c r="L81" s="41"/>
      <c r="M81" s="75"/>
      <c r="N81" s="68"/>
      <c r="O81" s="68"/>
      <c r="P81" s="154">
        <f>P82</f>
        <v>0</v>
      </c>
      <c r="Q81" s="68"/>
      <c r="R81" s="154">
        <f>R82</f>
        <v>0</v>
      </c>
      <c r="S81" s="68"/>
      <c r="T81" s="155">
        <f>T82</f>
        <v>0</v>
      </c>
      <c r="AT81" s="24" t="s">
        <v>790</v>
      </c>
      <c r="AU81" s="24" t="s">
        <v>858</v>
      </c>
      <c r="BK81" s="156">
        <f>BK82</f>
        <v>0</v>
      </c>
    </row>
    <row r="82" spans="2:65" s="10" customFormat="1" ht="37.35" customHeight="1">
      <c r="B82" s="157"/>
      <c r="D82" s="158" t="s">
        <v>790</v>
      </c>
      <c r="E82" s="159" t="s">
        <v>505</v>
      </c>
      <c r="F82" s="159" t="s">
        <v>506</v>
      </c>
      <c r="I82" s="160"/>
      <c r="J82" s="161">
        <f>BK82</f>
        <v>0</v>
      </c>
      <c r="L82" s="157"/>
      <c r="M82" s="162"/>
      <c r="N82" s="163"/>
      <c r="O82" s="163"/>
      <c r="P82" s="164">
        <f>P83+P87+P90+P94</f>
        <v>0</v>
      </c>
      <c r="Q82" s="163"/>
      <c r="R82" s="164">
        <f>R83+R87+R90+R94</f>
        <v>0</v>
      </c>
      <c r="S82" s="163"/>
      <c r="T82" s="165">
        <f>T83+T87+T90+T94</f>
        <v>0</v>
      </c>
      <c r="AR82" s="158" t="s">
        <v>913</v>
      </c>
      <c r="AT82" s="166" t="s">
        <v>790</v>
      </c>
      <c r="AU82" s="166" t="s">
        <v>791</v>
      </c>
      <c r="AY82" s="158" t="s">
        <v>887</v>
      </c>
      <c r="BK82" s="167">
        <f>BK83+BK87+BK90+BK94</f>
        <v>0</v>
      </c>
    </row>
    <row r="83" spans="2:65" s="10" customFormat="1" ht="19.899999999999999" customHeight="1">
      <c r="B83" s="157"/>
      <c r="D83" s="168" t="s">
        <v>790</v>
      </c>
      <c r="E83" s="169" t="s">
        <v>507</v>
      </c>
      <c r="F83" s="169" t="s">
        <v>508</v>
      </c>
      <c r="I83" s="160"/>
      <c r="J83" s="170">
        <f>BK83</f>
        <v>0</v>
      </c>
      <c r="L83" s="157"/>
      <c r="M83" s="162"/>
      <c r="N83" s="163"/>
      <c r="O83" s="163"/>
      <c r="P83" s="164">
        <f>SUM(P84:P86)</f>
        <v>0</v>
      </c>
      <c r="Q83" s="163"/>
      <c r="R83" s="164">
        <f>SUM(R84:R86)</f>
        <v>0</v>
      </c>
      <c r="S83" s="163"/>
      <c r="T83" s="165">
        <f>SUM(T84:T86)</f>
        <v>0</v>
      </c>
      <c r="AR83" s="158" t="s">
        <v>913</v>
      </c>
      <c r="AT83" s="166" t="s">
        <v>790</v>
      </c>
      <c r="AU83" s="166" t="s">
        <v>799</v>
      </c>
      <c r="AY83" s="158" t="s">
        <v>887</v>
      </c>
      <c r="BK83" s="167">
        <f>SUM(BK84:BK86)</f>
        <v>0</v>
      </c>
    </row>
    <row r="84" spans="2:65" s="1" customFormat="1" ht="22.5" customHeight="1">
      <c r="B84" s="171"/>
      <c r="C84" s="172" t="s">
        <v>799</v>
      </c>
      <c r="D84" s="172" t="s">
        <v>889</v>
      </c>
      <c r="E84" s="173" t="s">
        <v>509</v>
      </c>
      <c r="F84" s="174" t="s">
        <v>510</v>
      </c>
      <c r="G84" s="175" t="s">
        <v>330</v>
      </c>
      <c r="H84" s="176">
        <v>1</v>
      </c>
      <c r="I84" s="177"/>
      <c r="J84" s="178">
        <f>ROUND(I84*H84,2)</f>
        <v>0</v>
      </c>
      <c r="K84" s="174" t="s">
        <v>893</v>
      </c>
      <c r="L84" s="41"/>
      <c r="M84" s="179" t="s">
        <v>726</v>
      </c>
      <c r="N84" s="180" t="s">
        <v>762</v>
      </c>
      <c r="O84" s="42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24" t="s">
        <v>511</v>
      </c>
      <c r="AT84" s="24" t="s">
        <v>889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511</v>
      </c>
      <c r="BM84" s="24" t="s">
        <v>512</v>
      </c>
    </row>
    <row r="85" spans="2:65" s="1" customFormat="1" ht="22.5" customHeight="1">
      <c r="B85" s="171"/>
      <c r="C85" s="172" t="s">
        <v>802</v>
      </c>
      <c r="D85" s="172" t="s">
        <v>889</v>
      </c>
      <c r="E85" s="173" t="s">
        <v>513</v>
      </c>
      <c r="F85" s="174" t="s">
        <v>514</v>
      </c>
      <c r="G85" s="175" t="s">
        <v>330</v>
      </c>
      <c r="H85" s="176">
        <v>1</v>
      </c>
      <c r="I85" s="177"/>
      <c r="J85" s="178">
        <f>ROUND(I85*H85,2)</f>
        <v>0</v>
      </c>
      <c r="K85" s="174" t="s">
        <v>893</v>
      </c>
      <c r="L85" s="41"/>
      <c r="M85" s="179" t="s">
        <v>726</v>
      </c>
      <c r="N85" s="180" t="s">
        <v>762</v>
      </c>
      <c r="O85" s="42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24" t="s">
        <v>511</v>
      </c>
      <c r="AT85" s="24" t="s">
        <v>889</v>
      </c>
      <c r="AU85" s="24" t="s">
        <v>802</v>
      </c>
      <c r="AY85" s="24" t="s">
        <v>887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24" t="s">
        <v>799</v>
      </c>
      <c r="BK85" s="183">
        <f>ROUND(I85*H85,2)</f>
        <v>0</v>
      </c>
      <c r="BL85" s="24" t="s">
        <v>511</v>
      </c>
      <c r="BM85" s="24" t="s">
        <v>515</v>
      </c>
    </row>
    <row r="86" spans="2:65" s="1" customFormat="1" ht="31.5" customHeight="1">
      <c r="B86" s="171"/>
      <c r="C86" s="172" t="s">
        <v>904</v>
      </c>
      <c r="D86" s="172" t="s">
        <v>889</v>
      </c>
      <c r="E86" s="173" t="s">
        <v>516</v>
      </c>
      <c r="F86" s="174" t="s">
        <v>517</v>
      </c>
      <c r="G86" s="175" t="s">
        <v>330</v>
      </c>
      <c r="H86" s="176">
        <v>1</v>
      </c>
      <c r="I86" s="177"/>
      <c r="J86" s="178">
        <f>ROUND(I86*H86,2)</f>
        <v>0</v>
      </c>
      <c r="K86" s="174" t="s">
        <v>893</v>
      </c>
      <c r="L86" s="41"/>
      <c r="M86" s="179" t="s">
        <v>726</v>
      </c>
      <c r="N86" s="180" t="s">
        <v>762</v>
      </c>
      <c r="O86" s="42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24" t="s">
        <v>511</v>
      </c>
      <c r="AT86" s="24" t="s">
        <v>889</v>
      </c>
      <c r="AU86" s="24" t="s">
        <v>802</v>
      </c>
      <c r="AY86" s="24" t="s">
        <v>887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24" t="s">
        <v>799</v>
      </c>
      <c r="BK86" s="183">
        <f>ROUND(I86*H86,2)</f>
        <v>0</v>
      </c>
      <c r="BL86" s="24" t="s">
        <v>511</v>
      </c>
      <c r="BM86" s="24" t="s">
        <v>518</v>
      </c>
    </row>
    <row r="87" spans="2:65" s="10" customFormat="1" ht="29.85" customHeight="1">
      <c r="B87" s="157"/>
      <c r="D87" s="168" t="s">
        <v>790</v>
      </c>
      <c r="E87" s="169" t="s">
        <v>519</v>
      </c>
      <c r="F87" s="169" t="s">
        <v>520</v>
      </c>
      <c r="I87" s="160"/>
      <c r="J87" s="170">
        <f>BK87</f>
        <v>0</v>
      </c>
      <c r="L87" s="157"/>
      <c r="M87" s="162"/>
      <c r="N87" s="163"/>
      <c r="O87" s="163"/>
      <c r="P87" s="164">
        <f>SUM(P88:P89)</f>
        <v>0</v>
      </c>
      <c r="Q87" s="163"/>
      <c r="R87" s="164">
        <f>SUM(R88:R89)</f>
        <v>0</v>
      </c>
      <c r="S87" s="163"/>
      <c r="T87" s="165">
        <f>SUM(T88:T89)</f>
        <v>0</v>
      </c>
      <c r="AR87" s="158" t="s">
        <v>913</v>
      </c>
      <c r="AT87" s="166" t="s">
        <v>790</v>
      </c>
      <c r="AU87" s="166" t="s">
        <v>799</v>
      </c>
      <c r="AY87" s="158" t="s">
        <v>887</v>
      </c>
      <c r="BK87" s="167">
        <f>SUM(BK88:BK89)</f>
        <v>0</v>
      </c>
    </row>
    <row r="88" spans="2:65" s="1" customFormat="1" ht="22.5" customHeight="1">
      <c r="B88" s="171"/>
      <c r="C88" s="172" t="s">
        <v>894</v>
      </c>
      <c r="D88" s="172" t="s">
        <v>889</v>
      </c>
      <c r="E88" s="173" t="s">
        <v>521</v>
      </c>
      <c r="F88" s="174" t="s">
        <v>522</v>
      </c>
      <c r="G88" s="175" t="s">
        <v>330</v>
      </c>
      <c r="H88" s="176">
        <v>1</v>
      </c>
      <c r="I88" s="177"/>
      <c r="J88" s="178">
        <f>ROUND(I88*H88,2)</f>
        <v>0</v>
      </c>
      <c r="K88" s="174" t="s">
        <v>893</v>
      </c>
      <c r="L88" s="41"/>
      <c r="M88" s="179" t="s">
        <v>726</v>
      </c>
      <c r="N88" s="180" t="s">
        <v>762</v>
      </c>
      <c r="O88" s="42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24" t="s">
        <v>511</v>
      </c>
      <c r="AT88" s="24" t="s">
        <v>889</v>
      </c>
      <c r="AU88" s="24" t="s">
        <v>802</v>
      </c>
      <c r="AY88" s="24" t="s">
        <v>887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24" t="s">
        <v>799</v>
      </c>
      <c r="BK88" s="183">
        <f>ROUND(I88*H88,2)</f>
        <v>0</v>
      </c>
      <c r="BL88" s="24" t="s">
        <v>511</v>
      </c>
      <c r="BM88" s="24" t="s">
        <v>523</v>
      </c>
    </row>
    <row r="89" spans="2:65" s="1" customFormat="1" ht="22.5" customHeight="1">
      <c r="B89" s="171"/>
      <c r="C89" s="172" t="s">
        <v>913</v>
      </c>
      <c r="D89" s="172" t="s">
        <v>889</v>
      </c>
      <c r="E89" s="173" t="s">
        <v>524</v>
      </c>
      <c r="F89" s="174" t="s">
        <v>525</v>
      </c>
      <c r="G89" s="175" t="s">
        <v>1039</v>
      </c>
      <c r="H89" s="176">
        <v>2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4" t="s">
        <v>511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511</v>
      </c>
      <c r="BM89" s="24" t="s">
        <v>526</v>
      </c>
    </row>
    <row r="90" spans="2:65" s="10" customFormat="1" ht="29.85" customHeight="1">
      <c r="B90" s="157"/>
      <c r="D90" s="168" t="s">
        <v>790</v>
      </c>
      <c r="E90" s="169" t="s">
        <v>527</v>
      </c>
      <c r="F90" s="169" t="s">
        <v>528</v>
      </c>
      <c r="I90" s="160"/>
      <c r="J90" s="170">
        <f>BK90</f>
        <v>0</v>
      </c>
      <c r="L90" s="157"/>
      <c r="M90" s="162"/>
      <c r="N90" s="163"/>
      <c r="O90" s="163"/>
      <c r="P90" s="164">
        <f>SUM(P91:P93)</f>
        <v>0</v>
      </c>
      <c r="Q90" s="163"/>
      <c r="R90" s="164">
        <f>SUM(R91:R93)</f>
        <v>0</v>
      </c>
      <c r="S90" s="163"/>
      <c r="T90" s="165">
        <f>SUM(T91:T93)</f>
        <v>0</v>
      </c>
      <c r="AR90" s="158" t="s">
        <v>913</v>
      </c>
      <c r="AT90" s="166" t="s">
        <v>790</v>
      </c>
      <c r="AU90" s="166" t="s">
        <v>799</v>
      </c>
      <c r="AY90" s="158" t="s">
        <v>887</v>
      </c>
      <c r="BK90" s="167">
        <f>SUM(BK91:BK93)</f>
        <v>0</v>
      </c>
    </row>
    <row r="91" spans="2:65" s="1" customFormat="1" ht="22.5" customHeight="1">
      <c r="B91" s="171"/>
      <c r="C91" s="172" t="s">
        <v>919</v>
      </c>
      <c r="D91" s="172" t="s">
        <v>889</v>
      </c>
      <c r="E91" s="173" t="s">
        <v>529</v>
      </c>
      <c r="F91" s="174" t="s">
        <v>530</v>
      </c>
      <c r="G91" s="175" t="s">
        <v>531</v>
      </c>
      <c r="H91" s="176">
        <v>2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4" t="s">
        <v>511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511</v>
      </c>
      <c r="BM91" s="24" t="s">
        <v>532</v>
      </c>
    </row>
    <row r="92" spans="2:65" s="1" customFormat="1" ht="22.5" customHeight="1">
      <c r="B92" s="171"/>
      <c r="C92" s="172" t="s">
        <v>924</v>
      </c>
      <c r="D92" s="172" t="s">
        <v>889</v>
      </c>
      <c r="E92" s="173" t="s">
        <v>533</v>
      </c>
      <c r="F92" s="174" t="s">
        <v>534</v>
      </c>
      <c r="G92" s="175" t="s">
        <v>330</v>
      </c>
      <c r="H92" s="176">
        <v>1</v>
      </c>
      <c r="I92" s="177"/>
      <c r="J92" s="178">
        <f>ROUND(I92*H92,2)</f>
        <v>0</v>
      </c>
      <c r="K92" s="174" t="s">
        <v>893</v>
      </c>
      <c r="L92" s="41"/>
      <c r="M92" s="179" t="s">
        <v>726</v>
      </c>
      <c r="N92" s="180" t="s">
        <v>762</v>
      </c>
      <c r="O92" s="42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24" t="s">
        <v>511</v>
      </c>
      <c r="AT92" s="24" t="s">
        <v>889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511</v>
      </c>
      <c r="BM92" s="24" t="s">
        <v>535</v>
      </c>
    </row>
    <row r="93" spans="2:65" s="1" customFormat="1" ht="22.5" customHeight="1">
      <c r="B93" s="171"/>
      <c r="C93" s="172" t="s">
        <v>938</v>
      </c>
      <c r="D93" s="172" t="s">
        <v>889</v>
      </c>
      <c r="E93" s="173" t="s">
        <v>536</v>
      </c>
      <c r="F93" s="174" t="s">
        <v>537</v>
      </c>
      <c r="G93" s="175" t="s">
        <v>330</v>
      </c>
      <c r="H93" s="176">
        <v>1</v>
      </c>
      <c r="I93" s="177"/>
      <c r="J93" s="178">
        <f>ROUND(I93*H93,2)</f>
        <v>0</v>
      </c>
      <c r="K93" s="174" t="s">
        <v>893</v>
      </c>
      <c r="L93" s="41"/>
      <c r="M93" s="179" t="s">
        <v>726</v>
      </c>
      <c r="N93" s="180" t="s">
        <v>762</v>
      </c>
      <c r="O93" s="42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4" t="s">
        <v>511</v>
      </c>
      <c r="AT93" s="24" t="s">
        <v>889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511</v>
      </c>
      <c r="BM93" s="24" t="s">
        <v>538</v>
      </c>
    </row>
    <row r="94" spans="2:65" s="10" customFormat="1" ht="29.85" customHeight="1">
      <c r="B94" s="157"/>
      <c r="D94" s="168" t="s">
        <v>790</v>
      </c>
      <c r="E94" s="169" t="s">
        <v>539</v>
      </c>
      <c r="F94" s="169" t="s">
        <v>540</v>
      </c>
      <c r="I94" s="160"/>
      <c r="J94" s="170">
        <f>BK94</f>
        <v>0</v>
      </c>
      <c r="L94" s="157"/>
      <c r="M94" s="162"/>
      <c r="N94" s="163"/>
      <c r="O94" s="163"/>
      <c r="P94" s="164">
        <f>P95</f>
        <v>0</v>
      </c>
      <c r="Q94" s="163"/>
      <c r="R94" s="164">
        <f>R95</f>
        <v>0</v>
      </c>
      <c r="S94" s="163"/>
      <c r="T94" s="165">
        <f>T95</f>
        <v>0</v>
      </c>
      <c r="AR94" s="158" t="s">
        <v>913</v>
      </c>
      <c r="AT94" s="166" t="s">
        <v>790</v>
      </c>
      <c r="AU94" s="166" t="s">
        <v>799</v>
      </c>
      <c r="AY94" s="158" t="s">
        <v>887</v>
      </c>
      <c r="BK94" s="167">
        <f>BK95</f>
        <v>0</v>
      </c>
    </row>
    <row r="95" spans="2:65" s="1" customFormat="1" ht="22.5" customHeight="1">
      <c r="B95" s="171"/>
      <c r="C95" s="172" t="s">
        <v>943</v>
      </c>
      <c r="D95" s="172" t="s">
        <v>889</v>
      </c>
      <c r="E95" s="173" t="s">
        <v>541</v>
      </c>
      <c r="F95" s="174" t="s">
        <v>542</v>
      </c>
      <c r="G95" s="175" t="s">
        <v>330</v>
      </c>
      <c r="H95" s="176">
        <v>1</v>
      </c>
      <c r="I95" s="177"/>
      <c r="J95" s="178">
        <f>ROUND(I95*H95,2)</f>
        <v>0</v>
      </c>
      <c r="K95" s="174" t="s">
        <v>893</v>
      </c>
      <c r="L95" s="41"/>
      <c r="M95" s="179" t="s">
        <v>726</v>
      </c>
      <c r="N95" s="238" t="s">
        <v>762</v>
      </c>
      <c r="O95" s="239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AR95" s="24" t="s">
        <v>511</v>
      </c>
      <c r="AT95" s="24" t="s">
        <v>889</v>
      </c>
      <c r="AU95" s="24" t="s">
        <v>802</v>
      </c>
      <c r="AY95" s="24" t="s">
        <v>887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4" t="s">
        <v>799</v>
      </c>
      <c r="BK95" s="183">
        <f>ROUND(I95*H95,2)</f>
        <v>0</v>
      </c>
      <c r="BL95" s="24" t="s">
        <v>511</v>
      </c>
      <c r="BM95" s="24" t="s">
        <v>543</v>
      </c>
    </row>
    <row r="96" spans="2:65" s="1" customFormat="1" ht="6.95" customHeight="1">
      <c r="B96" s="56"/>
      <c r="C96" s="57"/>
      <c r="D96" s="57"/>
      <c r="E96" s="57"/>
      <c r="F96" s="57"/>
      <c r="G96" s="57"/>
      <c r="H96" s="57"/>
      <c r="I96" s="125"/>
      <c r="J96" s="57"/>
      <c r="K96" s="57"/>
      <c r="L96" s="41"/>
    </row>
  </sheetData>
  <autoFilter ref="C80:K95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68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ht="37.5" customHeight="1"/>
    <row r="2" spans="2:1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5" customFormat="1" ht="45" customHeight="1">
      <c r="B3" s="255"/>
      <c r="C3" s="377" t="s">
        <v>544</v>
      </c>
      <c r="D3" s="377"/>
      <c r="E3" s="377"/>
      <c r="F3" s="377"/>
      <c r="G3" s="377"/>
      <c r="H3" s="377"/>
      <c r="I3" s="377"/>
      <c r="J3" s="377"/>
      <c r="K3" s="256"/>
    </row>
    <row r="4" spans="2:11" ht="25.5" customHeight="1">
      <c r="B4" s="257"/>
      <c r="C4" s="381" t="s">
        <v>545</v>
      </c>
      <c r="D4" s="381"/>
      <c r="E4" s="381"/>
      <c r="F4" s="381"/>
      <c r="G4" s="381"/>
      <c r="H4" s="381"/>
      <c r="I4" s="381"/>
      <c r="J4" s="381"/>
      <c r="K4" s="258"/>
    </row>
    <row r="5" spans="2:1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ht="15" customHeight="1">
      <c r="B6" s="257"/>
      <c r="C6" s="379" t="s">
        <v>546</v>
      </c>
      <c r="D6" s="379"/>
      <c r="E6" s="379"/>
      <c r="F6" s="379"/>
      <c r="G6" s="379"/>
      <c r="H6" s="379"/>
      <c r="I6" s="379"/>
      <c r="J6" s="379"/>
      <c r="K6" s="258"/>
    </row>
    <row r="7" spans="2:11" ht="15" customHeight="1">
      <c r="B7" s="261"/>
      <c r="C7" s="379" t="s">
        <v>547</v>
      </c>
      <c r="D7" s="379"/>
      <c r="E7" s="379"/>
      <c r="F7" s="379"/>
      <c r="G7" s="379"/>
      <c r="H7" s="379"/>
      <c r="I7" s="379"/>
      <c r="J7" s="379"/>
      <c r="K7" s="258"/>
    </row>
    <row r="8" spans="2:1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ht="15" customHeight="1">
      <c r="B9" s="261"/>
      <c r="C9" s="379" t="s">
        <v>548</v>
      </c>
      <c r="D9" s="379"/>
      <c r="E9" s="379"/>
      <c r="F9" s="379"/>
      <c r="G9" s="379"/>
      <c r="H9" s="379"/>
      <c r="I9" s="379"/>
      <c r="J9" s="379"/>
      <c r="K9" s="258"/>
    </row>
    <row r="10" spans="2:11" ht="15" customHeight="1">
      <c r="B10" s="261"/>
      <c r="C10" s="260"/>
      <c r="D10" s="379" t="s">
        <v>549</v>
      </c>
      <c r="E10" s="379"/>
      <c r="F10" s="379"/>
      <c r="G10" s="379"/>
      <c r="H10" s="379"/>
      <c r="I10" s="379"/>
      <c r="J10" s="379"/>
      <c r="K10" s="258"/>
    </row>
    <row r="11" spans="2:11" ht="15" customHeight="1">
      <c r="B11" s="261"/>
      <c r="C11" s="262"/>
      <c r="D11" s="379" t="s">
        <v>550</v>
      </c>
      <c r="E11" s="379"/>
      <c r="F11" s="379"/>
      <c r="G11" s="379"/>
      <c r="H11" s="379"/>
      <c r="I11" s="379"/>
      <c r="J11" s="379"/>
      <c r="K11" s="258"/>
    </row>
    <row r="12" spans="2:11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spans="2:11" ht="15" customHeight="1">
      <c r="B13" s="261"/>
      <c r="C13" s="262"/>
      <c r="D13" s="379" t="s">
        <v>551</v>
      </c>
      <c r="E13" s="379"/>
      <c r="F13" s="379"/>
      <c r="G13" s="379"/>
      <c r="H13" s="379"/>
      <c r="I13" s="379"/>
      <c r="J13" s="379"/>
      <c r="K13" s="258"/>
    </row>
    <row r="14" spans="2:11" ht="15" customHeight="1">
      <c r="B14" s="261"/>
      <c r="C14" s="262"/>
      <c r="D14" s="379" t="s">
        <v>552</v>
      </c>
      <c r="E14" s="379"/>
      <c r="F14" s="379"/>
      <c r="G14" s="379"/>
      <c r="H14" s="379"/>
      <c r="I14" s="379"/>
      <c r="J14" s="379"/>
      <c r="K14" s="258"/>
    </row>
    <row r="15" spans="2:11" ht="15" customHeight="1">
      <c r="B15" s="261"/>
      <c r="C15" s="262"/>
      <c r="D15" s="379" t="s">
        <v>553</v>
      </c>
      <c r="E15" s="379"/>
      <c r="F15" s="379"/>
      <c r="G15" s="379"/>
      <c r="H15" s="379"/>
      <c r="I15" s="379"/>
      <c r="J15" s="379"/>
      <c r="K15" s="258"/>
    </row>
    <row r="16" spans="2:11" ht="15" customHeight="1">
      <c r="B16" s="261"/>
      <c r="C16" s="262"/>
      <c r="D16" s="262"/>
      <c r="E16" s="263" t="s">
        <v>816</v>
      </c>
      <c r="F16" s="379" t="s">
        <v>554</v>
      </c>
      <c r="G16" s="379"/>
      <c r="H16" s="379"/>
      <c r="I16" s="379"/>
      <c r="J16" s="379"/>
      <c r="K16" s="258"/>
    </row>
    <row r="17" spans="2:11" ht="15" customHeight="1">
      <c r="B17" s="261"/>
      <c r="C17" s="262"/>
      <c r="D17" s="262"/>
      <c r="E17" s="263" t="s">
        <v>798</v>
      </c>
      <c r="F17" s="379" t="s">
        <v>555</v>
      </c>
      <c r="G17" s="379"/>
      <c r="H17" s="379"/>
      <c r="I17" s="379"/>
      <c r="J17" s="379"/>
      <c r="K17" s="258"/>
    </row>
    <row r="18" spans="2:11" ht="15" customHeight="1">
      <c r="B18" s="261"/>
      <c r="C18" s="262"/>
      <c r="D18" s="262"/>
      <c r="E18" s="263" t="s">
        <v>556</v>
      </c>
      <c r="F18" s="379" t="s">
        <v>557</v>
      </c>
      <c r="G18" s="379"/>
      <c r="H18" s="379"/>
      <c r="I18" s="379"/>
      <c r="J18" s="379"/>
      <c r="K18" s="258"/>
    </row>
    <row r="19" spans="2:11" ht="15" customHeight="1">
      <c r="B19" s="261"/>
      <c r="C19" s="262"/>
      <c r="D19" s="262"/>
      <c r="E19" s="263" t="s">
        <v>838</v>
      </c>
      <c r="F19" s="379" t="s">
        <v>839</v>
      </c>
      <c r="G19" s="379"/>
      <c r="H19" s="379"/>
      <c r="I19" s="379"/>
      <c r="J19" s="379"/>
      <c r="K19" s="258"/>
    </row>
    <row r="20" spans="2:11" ht="15" customHeight="1">
      <c r="B20" s="261"/>
      <c r="C20" s="262"/>
      <c r="D20" s="262"/>
      <c r="E20" s="263" t="s">
        <v>316</v>
      </c>
      <c r="F20" s="379" t="s">
        <v>317</v>
      </c>
      <c r="G20" s="379"/>
      <c r="H20" s="379"/>
      <c r="I20" s="379"/>
      <c r="J20" s="379"/>
      <c r="K20" s="258"/>
    </row>
    <row r="21" spans="2:11" ht="15" customHeight="1">
      <c r="B21" s="261"/>
      <c r="C21" s="262"/>
      <c r="D21" s="262"/>
      <c r="E21" s="263" t="s">
        <v>558</v>
      </c>
      <c r="F21" s="379" t="s">
        <v>559</v>
      </c>
      <c r="G21" s="379"/>
      <c r="H21" s="379"/>
      <c r="I21" s="379"/>
      <c r="J21" s="379"/>
      <c r="K21" s="258"/>
    </row>
    <row r="22" spans="2:11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spans="2:11" ht="15" customHeight="1">
      <c r="B23" s="261"/>
      <c r="C23" s="379" t="s">
        <v>560</v>
      </c>
      <c r="D23" s="379"/>
      <c r="E23" s="379"/>
      <c r="F23" s="379"/>
      <c r="G23" s="379"/>
      <c r="H23" s="379"/>
      <c r="I23" s="379"/>
      <c r="J23" s="379"/>
      <c r="K23" s="258"/>
    </row>
    <row r="24" spans="2:11" ht="15" customHeight="1">
      <c r="B24" s="261"/>
      <c r="C24" s="379" t="s">
        <v>561</v>
      </c>
      <c r="D24" s="379"/>
      <c r="E24" s="379"/>
      <c r="F24" s="379"/>
      <c r="G24" s="379"/>
      <c r="H24" s="379"/>
      <c r="I24" s="379"/>
      <c r="J24" s="379"/>
      <c r="K24" s="258"/>
    </row>
    <row r="25" spans="2:11" ht="15" customHeight="1">
      <c r="B25" s="261"/>
      <c r="C25" s="260"/>
      <c r="D25" s="379" t="s">
        <v>562</v>
      </c>
      <c r="E25" s="379"/>
      <c r="F25" s="379"/>
      <c r="G25" s="379"/>
      <c r="H25" s="379"/>
      <c r="I25" s="379"/>
      <c r="J25" s="379"/>
      <c r="K25" s="258"/>
    </row>
    <row r="26" spans="2:11" ht="15" customHeight="1">
      <c r="B26" s="261"/>
      <c r="C26" s="262"/>
      <c r="D26" s="379" t="s">
        <v>563</v>
      </c>
      <c r="E26" s="379"/>
      <c r="F26" s="379"/>
      <c r="G26" s="379"/>
      <c r="H26" s="379"/>
      <c r="I26" s="379"/>
      <c r="J26" s="379"/>
      <c r="K26" s="258"/>
    </row>
    <row r="27" spans="2:11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spans="2:11" ht="15" customHeight="1">
      <c r="B28" s="261"/>
      <c r="C28" s="262"/>
      <c r="D28" s="379" t="s">
        <v>564</v>
      </c>
      <c r="E28" s="379"/>
      <c r="F28" s="379"/>
      <c r="G28" s="379"/>
      <c r="H28" s="379"/>
      <c r="I28" s="379"/>
      <c r="J28" s="379"/>
      <c r="K28" s="258"/>
    </row>
    <row r="29" spans="2:11" ht="15" customHeight="1">
      <c r="B29" s="261"/>
      <c r="C29" s="262"/>
      <c r="D29" s="379" t="s">
        <v>565</v>
      </c>
      <c r="E29" s="379"/>
      <c r="F29" s="379"/>
      <c r="G29" s="379"/>
      <c r="H29" s="379"/>
      <c r="I29" s="379"/>
      <c r="J29" s="379"/>
      <c r="K29" s="258"/>
    </row>
    <row r="30" spans="2:11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spans="2:11" ht="15" customHeight="1">
      <c r="B31" s="261"/>
      <c r="C31" s="262"/>
      <c r="D31" s="379" t="s">
        <v>566</v>
      </c>
      <c r="E31" s="379"/>
      <c r="F31" s="379"/>
      <c r="G31" s="379"/>
      <c r="H31" s="379"/>
      <c r="I31" s="379"/>
      <c r="J31" s="379"/>
      <c r="K31" s="258"/>
    </row>
    <row r="32" spans="2:11" ht="15" customHeight="1">
      <c r="B32" s="261"/>
      <c r="C32" s="262"/>
      <c r="D32" s="379" t="s">
        <v>567</v>
      </c>
      <c r="E32" s="379"/>
      <c r="F32" s="379"/>
      <c r="G32" s="379"/>
      <c r="H32" s="379"/>
      <c r="I32" s="379"/>
      <c r="J32" s="379"/>
      <c r="K32" s="258"/>
    </row>
    <row r="33" spans="2:11" ht="15" customHeight="1">
      <c r="B33" s="261"/>
      <c r="C33" s="262"/>
      <c r="D33" s="379" t="s">
        <v>568</v>
      </c>
      <c r="E33" s="379"/>
      <c r="F33" s="379"/>
      <c r="G33" s="379"/>
      <c r="H33" s="379"/>
      <c r="I33" s="379"/>
      <c r="J33" s="379"/>
      <c r="K33" s="258"/>
    </row>
    <row r="34" spans="2:11" ht="15" customHeight="1">
      <c r="B34" s="261"/>
      <c r="C34" s="262"/>
      <c r="D34" s="260"/>
      <c r="E34" s="264" t="s">
        <v>872</v>
      </c>
      <c r="F34" s="260"/>
      <c r="G34" s="379" t="s">
        <v>569</v>
      </c>
      <c r="H34" s="379"/>
      <c r="I34" s="379"/>
      <c r="J34" s="379"/>
      <c r="K34" s="258"/>
    </row>
    <row r="35" spans="2:11" ht="30.75" customHeight="1">
      <c r="B35" s="261"/>
      <c r="C35" s="262"/>
      <c r="D35" s="260"/>
      <c r="E35" s="264" t="s">
        <v>570</v>
      </c>
      <c r="F35" s="260"/>
      <c r="G35" s="379" t="s">
        <v>571</v>
      </c>
      <c r="H35" s="379"/>
      <c r="I35" s="379"/>
      <c r="J35" s="379"/>
      <c r="K35" s="258"/>
    </row>
    <row r="36" spans="2:11" ht="15" customHeight="1">
      <c r="B36" s="261"/>
      <c r="C36" s="262"/>
      <c r="D36" s="260"/>
      <c r="E36" s="264" t="s">
        <v>772</v>
      </c>
      <c r="F36" s="260"/>
      <c r="G36" s="379" t="s">
        <v>572</v>
      </c>
      <c r="H36" s="379"/>
      <c r="I36" s="379"/>
      <c r="J36" s="379"/>
      <c r="K36" s="258"/>
    </row>
    <row r="37" spans="2:11" ht="15" customHeight="1">
      <c r="B37" s="261"/>
      <c r="C37" s="262"/>
      <c r="D37" s="260"/>
      <c r="E37" s="264" t="s">
        <v>873</v>
      </c>
      <c r="F37" s="260"/>
      <c r="G37" s="379" t="s">
        <v>573</v>
      </c>
      <c r="H37" s="379"/>
      <c r="I37" s="379"/>
      <c r="J37" s="379"/>
      <c r="K37" s="258"/>
    </row>
    <row r="38" spans="2:11" ht="15" customHeight="1">
      <c r="B38" s="261"/>
      <c r="C38" s="262"/>
      <c r="D38" s="260"/>
      <c r="E38" s="264" t="s">
        <v>874</v>
      </c>
      <c r="F38" s="260"/>
      <c r="G38" s="379" t="s">
        <v>574</v>
      </c>
      <c r="H38" s="379"/>
      <c r="I38" s="379"/>
      <c r="J38" s="379"/>
      <c r="K38" s="258"/>
    </row>
    <row r="39" spans="2:11" ht="15" customHeight="1">
      <c r="B39" s="261"/>
      <c r="C39" s="262"/>
      <c r="D39" s="260"/>
      <c r="E39" s="264" t="s">
        <v>875</v>
      </c>
      <c r="F39" s="260"/>
      <c r="G39" s="379" t="s">
        <v>575</v>
      </c>
      <c r="H39" s="379"/>
      <c r="I39" s="379"/>
      <c r="J39" s="379"/>
      <c r="K39" s="258"/>
    </row>
    <row r="40" spans="2:11" ht="15" customHeight="1">
      <c r="B40" s="261"/>
      <c r="C40" s="262"/>
      <c r="D40" s="260"/>
      <c r="E40" s="264" t="s">
        <v>576</v>
      </c>
      <c r="F40" s="260"/>
      <c r="G40" s="379" t="s">
        <v>577</v>
      </c>
      <c r="H40" s="379"/>
      <c r="I40" s="379"/>
      <c r="J40" s="379"/>
      <c r="K40" s="258"/>
    </row>
    <row r="41" spans="2:11" ht="15" customHeight="1">
      <c r="B41" s="261"/>
      <c r="C41" s="262"/>
      <c r="D41" s="260"/>
      <c r="E41" s="264"/>
      <c r="F41" s="260"/>
      <c r="G41" s="379" t="s">
        <v>578</v>
      </c>
      <c r="H41" s="379"/>
      <c r="I41" s="379"/>
      <c r="J41" s="379"/>
      <c r="K41" s="258"/>
    </row>
    <row r="42" spans="2:11" ht="15" customHeight="1">
      <c r="B42" s="261"/>
      <c r="C42" s="262"/>
      <c r="D42" s="260"/>
      <c r="E42" s="264" t="s">
        <v>579</v>
      </c>
      <c r="F42" s="260"/>
      <c r="G42" s="379" t="s">
        <v>580</v>
      </c>
      <c r="H42" s="379"/>
      <c r="I42" s="379"/>
      <c r="J42" s="379"/>
      <c r="K42" s="258"/>
    </row>
    <row r="43" spans="2:11" ht="15" customHeight="1">
      <c r="B43" s="261"/>
      <c r="C43" s="262"/>
      <c r="D43" s="260"/>
      <c r="E43" s="264" t="s">
        <v>877</v>
      </c>
      <c r="F43" s="260"/>
      <c r="G43" s="379" t="s">
        <v>581</v>
      </c>
      <c r="H43" s="379"/>
      <c r="I43" s="379"/>
      <c r="J43" s="379"/>
      <c r="K43" s="258"/>
    </row>
    <row r="44" spans="2:11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spans="2:11" ht="15" customHeight="1">
      <c r="B45" s="261"/>
      <c r="C45" s="262"/>
      <c r="D45" s="379" t="s">
        <v>582</v>
      </c>
      <c r="E45" s="379"/>
      <c r="F45" s="379"/>
      <c r="G45" s="379"/>
      <c r="H45" s="379"/>
      <c r="I45" s="379"/>
      <c r="J45" s="379"/>
      <c r="K45" s="258"/>
    </row>
    <row r="46" spans="2:11" ht="15" customHeight="1">
      <c r="B46" s="261"/>
      <c r="C46" s="262"/>
      <c r="D46" s="262"/>
      <c r="E46" s="379" t="s">
        <v>583</v>
      </c>
      <c r="F46" s="379"/>
      <c r="G46" s="379"/>
      <c r="H46" s="379"/>
      <c r="I46" s="379"/>
      <c r="J46" s="379"/>
      <c r="K46" s="258"/>
    </row>
    <row r="47" spans="2:11" ht="15" customHeight="1">
      <c r="B47" s="261"/>
      <c r="C47" s="262"/>
      <c r="D47" s="262"/>
      <c r="E47" s="379" t="s">
        <v>584</v>
      </c>
      <c r="F47" s="379"/>
      <c r="G47" s="379"/>
      <c r="H47" s="379"/>
      <c r="I47" s="379"/>
      <c r="J47" s="379"/>
      <c r="K47" s="258"/>
    </row>
    <row r="48" spans="2:11" ht="15" customHeight="1">
      <c r="B48" s="261"/>
      <c r="C48" s="262"/>
      <c r="D48" s="262"/>
      <c r="E48" s="379" t="s">
        <v>585</v>
      </c>
      <c r="F48" s="379"/>
      <c r="G48" s="379"/>
      <c r="H48" s="379"/>
      <c r="I48" s="379"/>
      <c r="J48" s="379"/>
      <c r="K48" s="258"/>
    </row>
    <row r="49" spans="2:11" ht="15" customHeight="1">
      <c r="B49" s="261"/>
      <c r="C49" s="262"/>
      <c r="D49" s="379" t="s">
        <v>586</v>
      </c>
      <c r="E49" s="379"/>
      <c r="F49" s="379"/>
      <c r="G49" s="379"/>
      <c r="H49" s="379"/>
      <c r="I49" s="379"/>
      <c r="J49" s="379"/>
      <c r="K49" s="258"/>
    </row>
    <row r="50" spans="2:11" ht="25.5" customHeight="1">
      <c r="B50" s="257"/>
      <c r="C50" s="381" t="s">
        <v>587</v>
      </c>
      <c r="D50" s="381"/>
      <c r="E50" s="381"/>
      <c r="F50" s="381"/>
      <c r="G50" s="381"/>
      <c r="H50" s="381"/>
      <c r="I50" s="381"/>
      <c r="J50" s="381"/>
      <c r="K50" s="258"/>
    </row>
    <row r="51" spans="2:11" ht="5.25" customHeight="1">
      <c r="B51" s="257"/>
      <c r="C51" s="259"/>
      <c r="D51" s="259"/>
      <c r="E51" s="259"/>
      <c r="F51" s="259"/>
      <c r="G51" s="259"/>
      <c r="H51" s="259"/>
      <c r="I51" s="259"/>
      <c r="J51" s="259"/>
      <c r="K51" s="258"/>
    </row>
    <row r="52" spans="2:11" ht="15" customHeight="1">
      <c r="B52" s="257"/>
      <c r="C52" s="379" t="s">
        <v>588</v>
      </c>
      <c r="D52" s="379"/>
      <c r="E52" s="379"/>
      <c r="F52" s="379"/>
      <c r="G52" s="379"/>
      <c r="H52" s="379"/>
      <c r="I52" s="379"/>
      <c r="J52" s="379"/>
      <c r="K52" s="258"/>
    </row>
    <row r="53" spans="2:11" ht="15" customHeight="1">
      <c r="B53" s="257"/>
      <c r="C53" s="379" t="s">
        <v>589</v>
      </c>
      <c r="D53" s="379"/>
      <c r="E53" s="379"/>
      <c r="F53" s="379"/>
      <c r="G53" s="379"/>
      <c r="H53" s="379"/>
      <c r="I53" s="379"/>
      <c r="J53" s="379"/>
      <c r="K53" s="258"/>
    </row>
    <row r="54" spans="2:11" ht="12.75" customHeight="1">
      <c r="B54" s="257"/>
      <c r="C54" s="260"/>
      <c r="D54" s="260"/>
      <c r="E54" s="260"/>
      <c r="F54" s="260"/>
      <c r="G54" s="260"/>
      <c r="H54" s="260"/>
      <c r="I54" s="260"/>
      <c r="J54" s="260"/>
      <c r="K54" s="258"/>
    </row>
    <row r="55" spans="2:11" ht="15" customHeight="1">
      <c r="B55" s="257"/>
      <c r="C55" s="379" t="s">
        <v>590</v>
      </c>
      <c r="D55" s="379"/>
      <c r="E55" s="379"/>
      <c r="F55" s="379"/>
      <c r="G55" s="379"/>
      <c r="H55" s="379"/>
      <c r="I55" s="379"/>
      <c r="J55" s="379"/>
      <c r="K55" s="258"/>
    </row>
    <row r="56" spans="2:11" ht="15" customHeight="1">
      <c r="B56" s="257"/>
      <c r="C56" s="262"/>
      <c r="D56" s="379" t="s">
        <v>591</v>
      </c>
      <c r="E56" s="379"/>
      <c r="F56" s="379"/>
      <c r="G56" s="379"/>
      <c r="H56" s="379"/>
      <c r="I56" s="379"/>
      <c r="J56" s="379"/>
      <c r="K56" s="258"/>
    </row>
    <row r="57" spans="2:11" ht="15" customHeight="1">
      <c r="B57" s="257"/>
      <c r="C57" s="262"/>
      <c r="D57" s="379" t="s">
        <v>592</v>
      </c>
      <c r="E57" s="379"/>
      <c r="F57" s="379"/>
      <c r="G57" s="379"/>
      <c r="H57" s="379"/>
      <c r="I57" s="379"/>
      <c r="J57" s="379"/>
      <c r="K57" s="258"/>
    </row>
    <row r="58" spans="2:11" ht="15" customHeight="1">
      <c r="B58" s="257"/>
      <c r="C58" s="262"/>
      <c r="D58" s="379" t="s">
        <v>593</v>
      </c>
      <c r="E58" s="379"/>
      <c r="F58" s="379"/>
      <c r="G58" s="379"/>
      <c r="H58" s="379"/>
      <c r="I58" s="379"/>
      <c r="J58" s="379"/>
      <c r="K58" s="258"/>
    </row>
    <row r="59" spans="2:11" ht="15" customHeight="1">
      <c r="B59" s="257"/>
      <c r="C59" s="262"/>
      <c r="D59" s="379" t="s">
        <v>594</v>
      </c>
      <c r="E59" s="379"/>
      <c r="F59" s="379"/>
      <c r="G59" s="379"/>
      <c r="H59" s="379"/>
      <c r="I59" s="379"/>
      <c r="J59" s="379"/>
      <c r="K59" s="258"/>
    </row>
    <row r="60" spans="2:11" ht="15" customHeight="1">
      <c r="B60" s="257"/>
      <c r="C60" s="262"/>
      <c r="D60" s="378" t="s">
        <v>595</v>
      </c>
      <c r="E60" s="378"/>
      <c r="F60" s="378"/>
      <c r="G60" s="378"/>
      <c r="H60" s="378"/>
      <c r="I60" s="378"/>
      <c r="J60" s="378"/>
      <c r="K60" s="258"/>
    </row>
    <row r="61" spans="2:11" ht="15" customHeight="1">
      <c r="B61" s="257"/>
      <c r="C61" s="262"/>
      <c r="D61" s="379" t="s">
        <v>596</v>
      </c>
      <c r="E61" s="379"/>
      <c r="F61" s="379"/>
      <c r="G61" s="379"/>
      <c r="H61" s="379"/>
      <c r="I61" s="379"/>
      <c r="J61" s="379"/>
      <c r="K61" s="258"/>
    </row>
    <row r="62" spans="2:11" ht="12.75" customHeight="1">
      <c r="B62" s="257"/>
      <c r="C62" s="262"/>
      <c r="D62" s="262"/>
      <c r="E62" s="265"/>
      <c r="F62" s="262"/>
      <c r="G62" s="262"/>
      <c r="H62" s="262"/>
      <c r="I62" s="262"/>
      <c r="J62" s="262"/>
      <c r="K62" s="258"/>
    </row>
    <row r="63" spans="2:11" ht="15" customHeight="1">
      <c r="B63" s="257"/>
      <c r="C63" s="262"/>
      <c r="D63" s="379" t="s">
        <v>597</v>
      </c>
      <c r="E63" s="379"/>
      <c r="F63" s="379"/>
      <c r="G63" s="379"/>
      <c r="H63" s="379"/>
      <c r="I63" s="379"/>
      <c r="J63" s="379"/>
      <c r="K63" s="258"/>
    </row>
    <row r="64" spans="2:11" ht="15" customHeight="1">
      <c r="B64" s="257"/>
      <c r="C64" s="262"/>
      <c r="D64" s="378" t="s">
        <v>598</v>
      </c>
      <c r="E64" s="378"/>
      <c r="F64" s="378"/>
      <c r="G64" s="378"/>
      <c r="H64" s="378"/>
      <c r="I64" s="378"/>
      <c r="J64" s="378"/>
      <c r="K64" s="258"/>
    </row>
    <row r="65" spans="2:11" ht="15" customHeight="1">
      <c r="B65" s="257"/>
      <c r="C65" s="262"/>
      <c r="D65" s="379" t="s">
        <v>599</v>
      </c>
      <c r="E65" s="379"/>
      <c r="F65" s="379"/>
      <c r="G65" s="379"/>
      <c r="H65" s="379"/>
      <c r="I65" s="379"/>
      <c r="J65" s="379"/>
      <c r="K65" s="258"/>
    </row>
    <row r="66" spans="2:11" ht="15" customHeight="1">
      <c r="B66" s="257"/>
      <c r="C66" s="262"/>
      <c r="D66" s="379" t="s">
        <v>600</v>
      </c>
      <c r="E66" s="379"/>
      <c r="F66" s="379"/>
      <c r="G66" s="379"/>
      <c r="H66" s="379"/>
      <c r="I66" s="379"/>
      <c r="J66" s="379"/>
      <c r="K66" s="258"/>
    </row>
    <row r="67" spans="2:11" ht="15" customHeight="1">
      <c r="B67" s="257"/>
      <c r="C67" s="262"/>
      <c r="D67" s="379" t="s">
        <v>601</v>
      </c>
      <c r="E67" s="379"/>
      <c r="F67" s="379"/>
      <c r="G67" s="379"/>
      <c r="H67" s="379"/>
      <c r="I67" s="379"/>
      <c r="J67" s="379"/>
      <c r="K67" s="258"/>
    </row>
    <row r="68" spans="2:11" ht="15" customHeight="1">
      <c r="B68" s="257"/>
      <c r="C68" s="262"/>
      <c r="D68" s="379" t="s">
        <v>602</v>
      </c>
      <c r="E68" s="379"/>
      <c r="F68" s="379"/>
      <c r="G68" s="379"/>
      <c r="H68" s="379"/>
      <c r="I68" s="379"/>
      <c r="J68" s="379"/>
      <c r="K68" s="258"/>
    </row>
    <row r="69" spans="2:11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spans="2:11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spans="2:1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spans="2:11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ht="45" customHeight="1">
      <c r="B73" s="274"/>
      <c r="C73" s="380" t="s">
        <v>845</v>
      </c>
      <c r="D73" s="380"/>
      <c r="E73" s="380"/>
      <c r="F73" s="380"/>
      <c r="G73" s="380"/>
      <c r="H73" s="380"/>
      <c r="I73" s="380"/>
      <c r="J73" s="380"/>
      <c r="K73" s="275"/>
    </row>
    <row r="74" spans="2:11" ht="17.25" customHeight="1">
      <c r="B74" s="274"/>
      <c r="C74" s="276" t="s">
        <v>603</v>
      </c>
      <c r="D74" s="276"/>
      <c r="E74" s="276"/>
      <c r="F74" s="276" t="s">
        <v>604</v>
      </c>
      <c r="G74" s="277"/>
      <c r="H74" s="276" t="s">
        <v>873</v>
      </c>
      <c r="I74" s="276" t="s">
        <v>776</v>
      </c>
      <c r="J74" s="276" t="s">
        <v>605</v>
      </c>
      <c r="K74" s="275"/>
    </row>
    <row r="75" spans="2:11" ht="17.25" customHeight="1">
      <c r="B75" s="274"/>
      <c r="C75" s="278" t="s">
        <v>606</v>
      </c>
      <c r="D75" s="278"/>
      <c r="E75" s="278"/>
      <c r="F75" s="279" t="s">
        <v>607</v>
      </c>
      <c r="G75" s="280"/>
      <c r="H75" s="278"/>
      <c r="I75" s="278"/>
      <c r="J75" s="278" t="s">
        <v>608</v>
      </c>
      <c r="K75" s="275"/>
    </row>
    <row r="76" spans="2:11" ht="5.25" customHeight="1">
      <c r="B76" s="274"/>
      <c r="C76" s="281"/>
      <c r="D76" s="281"/>
      <c r="E76" s="281"/>
      <c r="F76" s="281"/>
      <c r="G76" s="282"/>
      <c r="H76" s="281"/>
      <c r="I76" s="281"/>
      <c r="J76" s="281"/>
      <c r="K76" s="275"/>
    </row>
    <row r="77" spans="2:11" ht="15" customHeight="1">
      <c r="B77" s="274"/>
      <c r="C77" s="264" t="s">
        <v>772</v>
      </c>
      <c r="D77" s="281"/>
      <c r="E77" s="281"/>
      <c r="F77" s="283" t="s">
        <v>609</v>
      </c>
      <c r="G77" s="282"/>
      <c r="H77" s="264" t="s">
        <v>610</v>
      </c>
      <c r="I77" s="264" t="s">
        <v>611</v>
      </c>
      <c r="J77" s="264">
        <v>20</v>
      </c>
      <c r="K77" s="275"/>
    </row>
    <row r="78" spans="2:11" ht="15" customHeight="1">
      <c r="B78" s="274"/>
      <c r="C78" s="264" t="s">
        <v>612</v>
      </c>
      <c r="D78" s="264"/>
      <c r="E78" s="264"/>
      <c r="F78" s="283" t="s">
        <v>609</v>
      </c>
      <c r="G78" s="282"/>
      <c r="H78" s="264" t="s">
        <v>613</v>
      </c>
      <c r="I78" s="264" t="s">
        <v>611</v>
      </c>
      <c r="J78" s="264">
        <v>120</v>
      </c>
      <c r="K78" s="275"/>
    </row>
    <row r="79" spans="2:11" ht="15" customHeight="1">
      <c r="B79" s="284"/>
      <c r="C79" s="264" t="s">
        <v>614</v>
      </c>
      <c r="D79" s="264"/>
      <c r="E79" s="264"/>
      <c r="F79" s="283" t="s">
        <v>615</v>
      </c>
      <c r="G79" s="282"/>
      <c r="H79" s="264" t="s">
        <v>616</v>
      </c>
      <c r="I79" s="264" t="s">
        <v>611</v>
      </c>
      <c r="J79" s="264">
        <v>50</v>
      </c>
      <c r="K79" s="275"/>
    </row>
    <row r="80" spans="2:11" ht="15" customHeight="1">
      <c r="B80" s="284"/>
      <c r="C80" s="264" t="s">
        <v>617</v>
      </c>
      <c r="D80" s="264"/>
      <c r="E80" s="264"/>
      <c r="F80" s="283" t="s">
        <v>609</v>
      </c>
      <c r="G80" s="282"/>
      <c r="H80" s="264" t="s">
        <v>618</v>
      </c>
      <c r="I80" s="264" t="s">
        <v>619</v>
      </c>
      <c r="J80" s="264"/>
      <c r="K80" s="275"/>
    </row>
    <row r="81" spans="2:11" ht="15" customHeight="1">
      <c r="B81" s="284"/>
      <c r="C81" s="285" t="s">
        <v>620</v>
      </c>
      <c r="D81" s="285"/>
      <c r="E81" s="285"/>
      <c r="F81" s="286" t="s">
        <v>615</v>
      </c>
      <c r="G81" s="285"/>
      <c r="H81" s="285" t="s">
        <v>621</v>
      </c>
      <c r="I81" s="285" t="s">
        <v>611</v>
      </c>
      <c r="J81" s="285">
        <v>15</v>
      </c>
      <c r="K81" s="275"/>
    </row>
    <row r="82" spans="2:11" ht="15" customHeight="1">
      <c r="B82" s="284"/>
      <c r="C82" s="285" t="s">
        <v>622</v>
      </c>
      <c r="D82" s="285"/>
      <c r="E82" s="285"/>
      <c r="F82" s="286" t="s">
        <v>615</v>
      </c>
      <c r="G82" s="285"/>
      <c r="H82" s="285" t="s">
        <v>623</v>
      </c>
      <c r="I82" s="285" t="s">
        <v>611</v>
      </c>
      <c r="J82" s="285">
        <v>15</v>
      </c>
      <c r="K82" s="275"/>
    </row>
    <row r="83" spans="2:11" ht="15" customHeight="1">
      <c r="B83" s="284"/>
      <c r="C83" s="285" t="s">
        <v>624</v>
      </c>
      <c r="D83" s="285"/>
      <c r="E83" s="285"/>
      <c r="F83" s="286" t="s">
        <v>615</v>
      </c>
      <c r="G83" s="285"/>
      <c r="H83" s="285" t="s">
        <v>625</v>
      </c>
      <c r="I83" s="285" t="s">
        <v>611</v>
      </c>
      <c r="J83" s="285">
        <v>20</v>
      </c>
      <c r="K83" s="275"/>
    </row>
    <row r="84" spans="2:11" ht="15" customHeight="1">
      <c r="B84" s="284"/>
      <c r="C84" s="285" t="s">
        <v>626</v>
      </c>
      <c r="D84" s="285"/>
      <c r="E84" s="285"/>
      <c r="F84" s="286" t="s">
        <v>615</v>
      </c>
      <c r="G84" s="285"/>
      <c r="H84" s="285" t="s">
        <v>627</v>
      </c>
      <c r="I84" s="285" t="s">
        <v>611</v>
      </c>
      <c r="J84" s="285">
        <v>20</v>
      </c>
      <c r="K84" s="275"/>
    </row>
    <row r="85" spans="2:11" ht="15" customHeight="1">
      <c r="B85" s="284"/>
      <c r="C85" s="264" t="s">
        <v>628</v>
      </c>
      <c r="D85" s="264"/>
      <c r="E85" s="264"/>
      <c r="F85" s="283" t="s">
        <v>615</v>
      </c>
      <c r="G85" s="282"/>
      <c r="H85" s="264" t="s">
        <v>629</v>
      </c>
      <c r="I85" s="264" t="s">
        <v>611</v>
      </c>
      <c r="J85" s="264">
        <v>50</v>
      </c>
      <c r="K85" s="275"/>
    </row>
    <row r="86" spans="2:11" ht="15" customHeight="1">
      <c r="B86" s="284"/>
      <c r="C86" s="264" t="s">
        <v>630</v>
      </c>
      <c r="D86" s="264"/>
      <c r="E86" s="264"/>
      <c r="F86" s="283" t="s">
        <v>615</v>
      </c>
      <c r="G86" s="282"/>
      <c r="H86" s="264" t="s">
        <v>631</v>
      </c>
      <c r="I86" s="264" t="s">
        <v>611</v>
      </c>
      <c r="J86" s="264">
        <v>20</v>
      </c>
      <c r="K86" s="275"/>
    </row>
    <row r="87" spans="2:11" ht="15" customHeight="1">
      <c r="B87" s="284"/>
      <c r="C87" s="264" t="s">
        <v>632</v>
      </c>
      <c r="D87" s="264"/>
      <c r="E87" s="264"/>
      <c r="F87" s="283" t="s">
        <v>615</v>
      </c>
      <c r="G87" s="282"/>
      <c r="H87" s="264" t="s">
        <v>633</v>
      </c>
      <c r="I87" s="264" t="s">
        <v>611</v>
      </c>
      <c r="J87" s="264">
        <v>20</v>
      </c>
      <c r="K87" s="275"/>
    </row>
    <row r="88" spans="2:11" ht="15" customHeight="1">
      <c r="B88" s="284"/>
      <c r="C88" s="264" t="s">
        <v>634</v>
      </c>
      <c r="D88" s="264"/>
      <c r="E88" s="264"/>
      <c r="F88" s="283" t="s">
        <v>615</v>
      </c>
      <c r="G88" s="282"/>
      <c r="H88" s="264" t="s">
        <v>635</v>
      </c>
      <c r="I88" s="264" t="s">
        <v>611</v>
      </c>
      <c r="J88" s="264">
        <v>50</v>
      </c>
      <c r="K88" s="275"/>
    </row>
    <row r="89" spans="2:11" ht="15" customHeight="1">
      <c r="B89" s="284"/>
      <c r="C89" s="264" t="s">
        <v>636</v>
      </c>
      <c r="D89" s="264"/>
      <c r="E89" s="264"/>
      <c r="F89" s="283" t="s">
        <v>615</v>
      </c>
      <c r="G89" s="282"/>
      <c r="H89" s="264" t="s">
        <v>636</v>
      </c>
      <c r="I89" s="264" t="s">
        <v>611</v>
      </c>
      <c r="J89" s="264">
        <v>50</v>
      </c>
      <c r="K89" s="275"/>
    </row>
    <row r="90" spans="2:11" ht="15" customHeight="1">
      <c r="B90" s="284"/>
      <c r="C90" s="264" t="s">
        <v>878</v>
      </c>
      <c r="D90" s="264"/>
      <c r="E90" s="264"/>
      <c r="F90" s="283" t="s">
        <v>615</v>
      </c>
      <c r="G90" s="282"/>
      <c r="H90" s="264" t="s">
        <v>637</v>
      </c>
      <c r="I90" s="264" t="s">
        <v>611</v>
      </c>
      <c r="J90" s="264">
        <v>255</v>
      </c>
      <c r="K90" s="275"/>
    </row>
    <row r="91" spans="2:11" ht="15" customHeight="1">
      <c r="B91" s="284"/>
      <c r="C91" s="264" t="s">
        <v>638</v>
      </c>
      <c r="D91" s="264"/>
      <c r="E91" s="264"/>
      <c r="F91" s="283" t="s">
        <v>609</v>
      </c>
      <c r="G91" s="282"/>
      <c r="H91" s="264" t="s">
        <v>639</v>
      </c>
      <c r="I91" s="264" t="s">
        <v>640</v>
      </c>
      <c r="J91" s="264"/>
      <c r="K91" s="275"/>
    </row>
    <row r="92" spans="2:11" ht="15" customHeight="1">
      <c r="B92" s="284"/>
      <c r="C92" s="264" t="s">
        <v>641</v>
      </c>
      <c r="D92" s="264"/>
      <c r="E92" s="264"/>
      <c r="F92" s="283" t="s">
        <v>609</v>
      </c>
      <c r="G92" s="282"/>
      <c r="H92" s="264" t="s">
        <v>642</v>
      </c>
      <c r="I92" s="264" t="s">
        <v>643</v>
      </c>
      <c r="J92" s="264"/>
      <c r="K92" s="275"/>
    </row>
    <row r="93" spans="2:11" ht="15" customHeight="1">
      <c r="B93" s="284"/>
      <c r="C93" s="264" t="s">
        <v>644</v>
      </c>
      <c r="D93" s="264"/>
      <c r="E93" s="264"/>
      <c r="F93" s="283" t="s">
        <v>609</v>
      </c>
      <c r="G93" s="282"/>
      <c r="H93" s="264" t="s">
        <v>644</v>
      </c>
      <c r="I93" s="264" t="s">
        <v>643</v>
      </c>
      <c r="J93" s="264"/>
      <c r="K93" s="275"/>
    </row>
    <row r="94" spans="2:11" ht="15" customHeight="1">
      <c r="B94" s="284"/>
      <c r="C94" s="264" t="s">
        <v>757</v>
      </c>
      <c r="D94" s="264"/>
      <c r="E94" s="264"/>
      <c r="F94" s="283" t="s">
        <v>609</v>
      </c>
      <c r="G94" s="282"/>
      <c r="H94" s="264" t="s">
        <v>645</v>
      </c>
      <c r="I94" s="264" t="s">
        <v>643</v>
      </c>
      <c r="J94" s="264"/>
      <c r="K94" s="275"/>
    </row>
    <row r="95" spans="2:11" ht="15" customHeight="1">
      <c r="B95" s="284"/>
      <c r="C95" s="264" t="s">
        <v>767</v>
      </c>
      <c r="D95" s="264"/>
      <c r="E95" s="264"/>
      <c r="F95" s="283" t="s">
        <v>609</v>
      </c>
      <c r="G95" s="282"/>
      <c r="H95" s="264" t="s">
        <v>646</v>
      </c>
      <c r="I95" s="264" t="s">
        <v>643</v>
      </c>
      <c r="J95" s="264"/>
      <c r="K95" s="275"/>
    </row>
    <row r="96" spans="2:11" ht="15" customHeight="1">
      <c r="B96" s="287"/>
      <c r="C96" s="288"/>
      <c r="D96" s="288"/>
      <c r="E96" s="288"/>
      <c r="F96" s="288"/>
      <c r="G96" s="288"/>
      <c r="H96" s="288"/>
      <c r="I96" s="288"/>
      <c r="J96" s="288"/>
      <c r="K96" s="289"/>
    </row>
    <row r="97" spans="2:11" ht="18.75" customHeight="1">
      <c r="B97" s="290"/>
      <c r="C97" s="291"/>
      <c r="D97" s="291"/>
      <c r="E97" s="291"/>
      <c r="F97" s="291"/>
      <c r="G97" s="291"/>
      <c r="H97" s="291"/>
      <c r="I97" s="291"/>
      <c r="J97" s="291"/>
      <c r="K97" s="290"/>
    </row>
    <row r="98" spans="2:11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spans="2:11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spans="2:11" ht="45" customHeight="1">
      <c r="B100" s="274"/>
      <c r="C100" s="380" t="s">
        <v>647</v>
      </c>
      <c r="D100" s="380"/>
      <c r="E100" s="380"/>
      <c r="F100" s="380"/>
      <c r="G100" s="380"/>
      <c r="H100" s="380"/>
      <c r="I100" s="380"/>
      <c r="J100" s="380"/>
      <c r="K100" s="275"/>
    </row>
    <row r="101" spans="2:11" ht="17.25" customHeight="1">
      <c r="B101" s="274"/>
      <c r="C101" s="276" t="s">
        <v>603</v>
      </c>
      <c r="D101" s="276"/>
      <c r="E101" s="276"/>
      <c r="F101" s="276" t="s">
        <v>604</v>
      </c>
      <c r="G101" s="277"/>
      <c r="H101" s="276" t="s">
        <v>873</v>
      </c>
      <c r="I101" s="276" t="s">
        <v>776</v>
      </c>
      <c r="J101" s="276" t="s">
        <v>605</v>
      </c>
      <c r="K101" s="275"/>
    </row>
    <row r="102" spans="2:11" ht="17.25" customHeight="1">
      <c r="B102" s="274"/>
      <c r="C102" s="278" t="s">
        <v>606</v>
      </c>
      <c r="D102" s="278"/>
      <c r="E102" s="278"/>
      <c r="F102" s="279" t="s">
        <v>607</v>
      </c>
      <c r="G102" s="280"/>
      <c r="H102" s="278"/>
      <c r="I102" s="278"/>
      <c r="J102" s="278" t="s">
        <v>608</v>
      </c>
      <c r="K102" s="275"/>
    </row>
    <row r="103" spans="2:11" ht="5.25" customHeight="1">
      <c r="B103" s="274"/>
      <c r="C103" s="276"/>
      <c r="D103" s="276"/>
      <c r="E103" s="276"/>
      <c r="F103" s="276"/>
      <c r="G103" s="292"/>
      <c r="H103" s="276"/>
      <c r="I103" s="276"/>
      <c r="J103" s="276"/>
      <c r="K103" s="275"/>
    </row>
    <row r="104" spans="2:11" ht="15" customHeight="1">
      <c r="B104" s="274"/>
      <c r="C104" s="264" t="s">
        <v>772</v>
      </c>
      <c r="D104" s="281"/>
      <c r="E104" s="281"/>
      <c r="F104" s="283" t="s">
        <v>609</v>
      </c>
      <c r="G104" s="292"/>
      <c r="H104" s="264" t="s">
        <v>648</v>
      </c>
      <c r="I104" s="264" t="s">
        <v>611</v>
      </c>
      <c r="J104" s="264">
        <v>20</v>
      </c>
      <c r="K104" s="275"/>
    </row>
    <row r="105" spans="2:11" ht="15" customHeight="1">
      <c r="B105" s="274"/>
      <c r="C105" s="264" t="s">
        <v>612</v>
      </c>
      <c r="D105" s="264"/>
      <c r="E105" s="264"/>
      <c r="F105" s="283" t="s">
        <v>609</v>
      </c>
      <c r="G105" s="264"/>
      <c r="H105" s="264" t="s">
        <v>648</v>
      </c>
      <c r="I105" s="264" t="s">
        <v>611</v>
      </c>
      <c r="J105" s="264">
        <v>120</v>
      </c>
      <c r="K105" s="275"/>
    </row>
    <row r="106" spans="2:11" ht="15" customHeight="1">
      <c r="B106" s="284"/>
      <c r="C106" s="264" t="s">
        <v>614</v>
      </c>
      <c r="D106" s="264"/>
      <c r="E106" s="264"/>
      <c r="F106" s="283" t="s">
        <v>615</v>
      </c>
      <c r="G106" s="264"/>
      <c r="H106" s="264" t="s">
        <v>648</v>
      </c>
      <c r="I106" s="264" t="s">
        <v>611</v>
      </c>
      <c r="J106" s="264">
        <v>50</v>
      </c>
      <c r="K106" s="275"/>
    </row>
    <row r="107" spans="2:11" ht="15" customHeight="1">
      <c r="B107" s="284"/>
      <c r="C107" s="264" t="s">
        <v>617</v>
      </c>
      <c r="D107" s="264"/>
      <c r="E107" s="264"/>
      <c r="F107" s="283" t="s">
        <v>609</v>
      </c>
      <c r="G107" s="264"/>
      <c r="H107" s="264" t="s">
        <v>648</v>
      </c>
      <c r="I107" s="264" t="s">
        <v>619</v>
      </c>
      <c r="J107" s="264"/>
      <c r="K107" s="275"/>
    </row>
    <row r="108" spans="2:11" ht="15" customHeight="1">
      <c r="B108" s="284"/>
      <c r="C108" s="264" t="s">
        <v>628</v>
      </c>
      <c r="D108" s="264"/>
      <c r="E108" s="264"/>
      <c r="F108" s="283" t="s">
        <v>615</v>
      </c>
      <c r="G108" s="264"/>
      <c r="H108" s="264" t="s">
        <v>648</v>
      </c>
      <c r="I108" s="264" t="s">
        <v>611</v>
      </c>
      <c r="J108" s="264">
        <v>50</v>
      </c>
      <c r="K108" s="275"/>
    </row>
    <row r="109" spans="2:11" ht="15" customHeight="1">
      <c r="B109" s="284"/>
      <c r="C109" s="264" t="s">
        <v>636</v>
      </c>
      <c r="D109" s="264"/>
      <c r="E109" s="264"/>
      <c r="F109" s="283" t="s">
        <v>615</v>
      </c>
      <c r="G109" s="264"/>
      <c r="H109" s="264" t="s">
        <v>648</v>
      </c>
      <c r="I109" s="264" t="s">
        <v>611</v>
      </c>
      <c r="J109" s="264">
        <v>50</v>
      </c>
      <c r="K109" s="275"/>
    </row>
    <row r="110" spans="2:11" ht="15" customHeight="1">
      <c r="B110" s="284"/>
      <c r="C110" s="264" t="s">
        <v>634</v>
      </c>
      <c r="D110" s="264"/>
      <c r="E110" s="264"/>
      <c r="F110" s="283" t="s">
        <v>615</v>
      </c>
      <c r="G110" s="264"/>
      <c r="H110" s="264" t="s">
        <v>648</v>
      </c>
      <c r="I110" s="264" t="s">
        <v>611</v>
      </c>
      <c r="J110" s="264">
        <v>50</v>
      </c>
      <c r="K110" s="275"/>
    </row>
    <row r="111" spans="2:11" ht="15" customHeight="1">
      <c r="B111" s="284"/>
      <c r="C111" s="264" t="s">
        <v>772</v>
      </c>
      <c r="D111" s="264"/>
      <c r="E111" s="264"/>
      <c r="F111" s="283" t="s">
        <v>609</v>
      </c>
      <c r="G111" s="264"/>
      <c r="H111" s="264" t="s">
        <v>649</v>
      </c>
      <c r="I111" s="264" t="s">
        <v>611</v>
      </c>
      <c r="J111" s="264">
        <v>20</v>
      </c>
      <c r="K111" s="275"/>
    </row>
    <row r="112" spans="2:11" ht="15" customHeight="1">
      <c r="B112" s="284"/>
      <c r="C112" s="264" t="s">
        <v>650</v>
      </c>
      <c r="D112" s="264"/>
      <c r="E112" s="264"/>
      <c r="F112" s="283" t="s">
        <v>609</v>
      </c>
      <c r="G112" s="264"/>
      <c r="H112" s="264" t="s">
        <v>651</v>
      </c>
      <c r="I112" s="264" t="s">
        <v>611</v>
      </c>
      <c r="J112" s="264">
        <v>120</v>
      </c>
      <c r="K112" s="275"/>
    </row>
    <row r="113" spans="2:11" ht="15" customHeight="1">
      <c r="B113" s="284"/>
      <c r="C113" s="264" t="s">
        <v>757</v>
      </c>
      <c r="D113" s="264"/>
      <c r="E113" s="264"/>
      <c r="F113" s="283" t="s">
        <v>609</v>
      </c>
      <c r="G113" s="264"/>
      <c r="H113" s="264" t="s">
        <v>652</v>
      </c>
      <c r="I113" s="264" t="s">
        <v>643</v>
      </c>
      <c r="J113" s="264"/>
      <c r="K113" s="275"/>
    </row>
    <row r="114" spans="2:11" ht="15" customHeight="1">
      <c r="B114" s="284"/>
      <c r="C114" s="264" t="s">
        <v>767</v>
      </c>
      <c r="D114" s="264"/>
      <c r="E114" s="264"/>
      <c r="F114" s="283" t="s">
        <v>609</v>
      </c>
      <c r="G114" s="264"/>
      <c r="H114" s="264" t="s">
        <v>653</v>
      </c>
      <c r="I114" s="264" t="s">
        <v>643</v>
      </c>
      <c r="J114" s="264"/>
      <c r="K114" s="275"/>
    </row>
    <row r="115" spans="2:11" ht="15" customHeight="1">
      <c r="B115" s="284"/>
      <c r="C115" s="264" t="s">
        <v>776</v>
      </c>
      <c r="D115" s="264"/>
      <c r="E115" s="264"/>
      <c r="F115" s="283" t="s">
        <v>609</v>
      </c>
      <c r="G115" s="264"/>
      <c r="H115" s="264" t="s">
        <v>654</v>
      </c>
      <c r="I115" s="264" t="s">
        <v>655</v>
      </c>
      <c r="J115" s="264"/>
      <c r="K115" s="275"/>
    </row>
    <row r="116" spans="2:11" ht="15" customHeight="1">
      <c r="B116" s="287"/>
      <c r="C116" s="293"/>
      <c r="D116" s="293"/>
      <c r="E116" s="293"/>
      <c r="F116" s="293"/>
      <c r="G116" s="293"/>
      <c r="H116" s="293"/>
      <c r="I116" s="293"/>
      <c r="J116" s="293"/>
      <c r="K116" s="289"/>
    </row>
    <row r="117" spans="2:11" ht="18.75" customHeight="1">
      <c r="B117" s="294"/>
      <c r="C117" s="260"/>
      <c r="D117" s="260"/>
      <c r="E117" s="260"/>
      <c r="F117" s="295"/>
      <c r="G117" s="260"/>
      <c r="H117" s="260"/>
      <c r="I117" s="260"/>
      <c r="J117" s="260"/>
      <c r="K117" s="294"/>
    </row>
    <row r="118" spans="2:11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spans="2:11" ht="7.5" customHeight="1">
      <c r="B119" s="296"/>
      <c r="C119" s="297"/>
      <c r="D119" s="297"/>
      <c r="E119" s="297"/>
      <c r="F119" s="297"/>
      <c r="G119" s="297"/>
      <c r="H119" s="297"/>
      <c r="I119" s="297"/>
      <c r="J119" s="297"/>
      <c r="K119" s="298"/>
    </row>
    <row r="120" spans="2:11" ht="45" customHeight="1">
      <c r="B120" s="299"/>
      <c r="C120" s="377" t="s">
        <v>656</v>
      </c>
      <c r="D120" s="377"/>
      <c r="E120" s="377"/>
      <c r="F120" s="377"/>
      <c r="G120" s="377"/>
      <c r="H120" s="377"/>
      <c r="I120" s="377"/>
      <c r="J120" s="377"/>
      <c r="K120" s="300"/>
    </row>
    <row r="121" spans="2:11" ht="17.25" customHeight="1">
      <c r="B121" s="301"/>
      <c r="C121" s="276" t="s">
        <v>603</v>
      </c>
      <c r="D121" s="276"/>
      <c r="E121" s="276"/>
      <c r="F121" s="276" t="s">
        <v>604</v>
      </c>
      <c r="G121" s="277"/>
      <c r="H121" s="276" t="s">
        <v>873</v>
      </c>
      <c r="I121" s="276" t="s">
        <v>776</v>
      </c>
      <c r="J121" s="276" t="s">
        <v>605</v>
      </c>
      <c r="K121" s="302"/>
    </row>
    <row r="122" spans="2:11" ht="17.25" customHeight="1">
      <c r="B122" s="301"/>
      <c r="C122" s="278" t="s">
        <v>606</v>
      </c>
      <c r="D122" s="278"/>
      <c r="E122" s="278"/>
      <c r="F122" s="279" t="s">
        <v>607</v>
      </c>
      <c r="G122" s="280"/>
      <c r="H122" s="278"/>
      <c r="I122" s="278"/>
      <c r="J122" s="278" t="s">
        <v>608</v>
      </c>
      <c r="K122" s="302"/>
    </row>
    <row r="123" spans="2:11" ht="5.25" customHeight="1">
      <c r="B123" s="303"/>
      <c r="C123" s="281"/>
      <c r="D123" s="281"/>
      <c r="E123" s="281"/>
      <c r="F123" s="281"/>
      <c r="G123" s="264"/>
      <c r="H123" s="281"/>
      <c r="I123" s="281"/>
      <c r="J123" s="281"/>
      <c r="K123" s="304"/>
    </row>
    <row r="124" spans="2:11" ht="15" customHeight="1">
      <c r="B124" s="303"/>
      <c r="C124" s="264" t="s">
        <v>612</v>
      </c>
      <c r="D124" s="281"/>
      <c r="E124" s="281"/>
      <c r="F124" s="283" t="s">
        <v>609</v>
      </c>
      <c r="G124" s="264"/>
      <c r="H124" s="264" t="s">
        <v>648</v>
      </c>
      <c r="I124" s="264" t="s">
        <v>611</v>
      </c>
      <c r="J124" s="264">
        <v>120</v>
      </c>
      <c r="K124" s="305"/>
    </row>
    <row r="125" spans="2:11" ht="15" customHeight="1">
      <c r="B125" s="303"/>
      <c r="C125" s="264" t="s">
        <v>657</v>
      </c>
      <c r="D125" s="264"/>
      <c r="E125" s="264"/>
      <c r="F125" s="283" t="s">
        <v>609</v>
      </c>
      <c r="G125" s="264"/>
      <c r="H125" s="264" t="s">
        <v>658</v>
      </c>
      <c r="I125" s="264" t="s">
        <v>611</v>
      </c>
      <c r="J125" s="264" t="s">
        <v>659</v>
      </c>
      <c r="K125" s="305"/>
    </row>
    <row r="126" spans="2:11" ht="15" customHeight="1">
      <c r="B126" s="303"/>
      <c r="C126" s="264" t="s">
        <v>558</v>
      </c>
      <c r="D126" s="264"/>
      <c r="E126" s="264"/>
      <c r="F126" s="283" t="s">
        <v>609</v>
      </c>
      <c r="G126" s="264"/>
      <c r="H126" s="264" t="s">
        <v>660</v>
      </c>
      <c r="I126" s="264" t="s">
        <v>611</v>
      </c>
      <c r="J126" s="264" t="s">
        <v>659</v>
      </c>
      <c r="K126" s="305"/>
    </row>
    <row r="127" spans="2:11" ht="15" customHeight="1">
      <c r="B127" s="303"/>
      <c r="C127" s="264" t="s">
        <v>620</v>
      </c>
      <c r="D127" s="264"/>
      <c r="E127" s="264"/>
      <c r="F127" s="283" t="s">
        <v>615</v>
      </c>
      <c r="G127" s="264"/>
      <c r="H127" s="264" t="s">
        <v>621</v>
      </c>
      <c r="I127" s="264" t="s">
        <v>611</v>
      </c>
      <c r="J127" s="264">
        <v>15</v>
      </c>
      <c r="K127" s="305"/>
    </row>
    <row r="128" spans="2:11" ht="15" customHeight="1">
      <c r="B128" s="303"/>
      <c r="C128" s="285" t="s">
        <v>622</v>
      </c>
      <c r="D128" s="285"/>
      <c r="E128" s="285"/>
      <c r="F128" s="286" t="s">
        <v>615</v>
      </c>
      <c r="G128" s="285"/>
      <c r="H128" s="285" t="s">
        <v>623</v>
      </c>
      <c r="I128" s="285" t="s">
        <v>611</v>
      </c>
      <c r="J128" s="285">
        <v>15</v>
      </c>
      <c r="K128" s="305"/>
    </row>
    <row r="129" spans="2:11" ht="15" customHeight="1">
      <c r="B129" s="303"/>
      <c r="C129" s="285" t="s">
        <v>624</v>
      </c>
      <c r="D129" s="285"/>
      <c r="E129" s="285"/>
      <c r="F129" s="286" t="s">
        <v>615</v>
      </c>
      <c r="G129" s="285"/>
      <c r="H129" s="285" t="s">
        <v>625</v>
      </c>
      <c r="I129" s="285" t="s">
        <v>611</v>
      </c>
      <c r="J129" s="285">
        <v>20</v>
      </c>
      <c r="K129" s="305"/>
    </row>
    <row r="130" spans="2:11" ht="15" customHeight="1">
      <c r="B130" s="303"/>
      <c r="C130" s="285" t="s">
        <v>626</v>
      </c>
      <c r="D130" s="285"/>
      <c r="E130" s="285"/>
      <c r="F130" s="286" t="s">
        <v>615</v>
      </c>
      <c r="G130" s="285"/>
      <c r="H130" s="285" t="s">
        <v>627</v>
      </c>
      <c r="I130" s="285" t="s">
        <v>611</v>
      </c>
      <c r="J130" s="285">
        <v>20</v>
      </c>
      <c r="K130" s="305"/>
    </row>
    <row r="131" spans="2:11" ht="15" customHeight="1">
      <c r="B131" s="303"/>
      <c r="C131" s="264" t="s">
        <v>614</v>
      </c>
      <c r="D131" s="264"/>
      <c r="E131" s="264"/>
      <c r="F131" s="283" t="s">
        <v>615</v>
      </c>
      <c r="G131" s="264"/>
      <c r="H131" s="264" t="s">
        <v>648</v>
      </c>
      <c r="I131" s="264" t="s">
        <v>611</v>
      </c>
      <c r="J131" s="264">
        <v>50</v>
      </c>
      <c r="K131" s="305"/>
    </row>
    <row r="132" spans="2:11" ht="15" customHeight="1">
      <c r="B132" s="303"/>
      <c r="C132" s="264" t="s">
        <v>628</v>
      </c>
      <c r="D132" s="264"/>
      <c r="E132" s="264"/>
      <c r="F132" s="283" t="s">
        <v>615</v>
      </c>
      <c r="G132" s="264"/>
      <c r="H132" s="264" t="s">
        <v>648</v>
      </c>
      <c r="I132" s="264" t="s">
        <v>611</v>
      </c>
      <c r="J132" s="264">
        <v>50</v>
      </c>
      <c r="K132" s="305"/>
    </row>
    <row r="133" spans="2:11" ht="15" customHeight="1">
      <c r="B133" s="303"/>
      <c r="C133" s="264" t="s">
        <v>634</v>
      </c>
      <c r="D133" s="264"/>
      <c r="E133" s="264"/>
      <c r="F133" s="283" t="s">
        <v>615</v>
      </c>
      <c r="G133" s="264"/>
      <c r="H133" s="264" t="s">
        <v>648</v>
      </c>
      <c r="I133" s="264" t="s">
        <v>611</v>
      </c>
      <c r="J133" s="264">
        <v>50</v>
      </c>
      <c r="K133" s="305"/>
    </row>
    <row r="134" spans="2:11" ht="15" customHeight="1">
      <c r="B134" s="303"/>
      <c r="C134" s="264" t="s">
        <v>636</v>
      </c>
      <c r="D134" s="264"/>
      <c r="E134" s="264"/>
      <c r="F134" s="283" t="s">
        <v>615</v>
      </c>
      <c r="G134" s="264"/>
      <c r="H134" s="264" t="s">
        <v>648</v>
      </c>
      <c r="I134" s="264" t="s">
        <v>611</v>
      </c>
      <c r="J134" s="264">
        <v>50</v>
      </c>
      <c r="K134" s="305"/>
    </row>
    <row r="135" spans="2:11" ht="15" customHeight="1">
      <c r="B135" s="303"/>
      <c r="C135" s="264" t="s">
        <v>878</v>
      </c>
      <c r="D135" s="264"/>
      <c r="E135" s="264"/>
      <c r="F135" s="283" t="s">
        <v>615</v>
      </c>
      <c r="G135" s="264"/>
      <c r="H135" s="264" t="s">
        <v>661</v>
      </c>
      <c r="I135" s="264" t="s">
        <v>611</v>
      </c>
      <c r="J135" s="264">
        <v>255</v>
      </c>
      <c r="K135" s="305"/>
    </row>
    <row r="136" spans="2:11" ht="15" customHeight="1">
      <c r="B136" s="303"/>
      <c r="C136" s="264" t="s">
        <v>638</v>
      </c>
      <c r="D136" s="264"/>
      <c r="E136" s="264"/>
      <c r="F136" s="283" t="s">
        <v>609</v>
      </c>
      <c r="G136" s="264"/>
      <c r="H136" s="264" t="s">
        <v>662</v>
      </c>
      <c r="I136" s="264" t="s">
        <v>640</v>
      </c>
      <c r="J136" s="264"/>
      <c r="K136" s="305"/>
    </row>
    <row r="137" spans="2:11" ht="15" customHeight="1">
      <c r="B137" s="303"/>
      <c r="C137" s="264" t="s">
        <v>641</v>
      </c>
      <c r="D137" s="264"/>
      <c r="E137" s="264"/>
      <c r="F137" s="283" t="s">
        <v>609</v>
      </c>
      <c r="G137" s="264"/>
      <c r="H137" s="264" t="s">
        <v>663</v>
      </c>
      <c r="I137" s="264" t="s">
        <v>643</v>
      </c>
      <c r="J137" s="264"/>
      <c r="K137" s="305"/>
    </row>
    <row r="138" spans="2:11" ht="15" customHeight="1">
      <c r="B138" s="303"/>
      <c r="C138" s="264" t="s">
        <v>644</v>
      </c>
      <c r="D138" s="264"/>
      <c r="E138" s="264"/>
      <c r="F138" s="283" t="s">
        <v>609</v>
      </c>
      <c r="G138" s="264"/>
      <c r="H138" s="264" t="s">
        <v>644</v>
      </c>
      <c r="I138" s="264" t="s">
        <v>643</v>
      </c>
      <c r="J138" s="264"/>
      <c r="K138" s="305"/>
    </row>
    <row r="139" spans="2:11" ht="15" customHeight="1">
      <c r="B139" s="303"/>
      <c r="C139" s="264" t="s">
        <v>757</v>
      </c>
      <c r="D139" s="264"/>
      <c r="E139" s="264"/>
      <c r="F139" s="283" t="s">
        <v>609</v>
      </c>
      <c r="G139" s="264"/>
      <c r="H139" s="264" t="s">
        <v>664</v>
      </c>
      <c r="I139" s="264" t="s">
        <v>643</v>
      </c>
      <c r="J139" s="264"/>
      <c r="K139" s="305"/>
    </row>
    <row r="140" spans="2:11" ht="15" customHeight="1">
      <c r="B140" s="303"/>
      <c r="C140" s="264" t="s">
        <v>665</v>
      </c>
      <c r="D140" s="264"/>
      <c r="E140" s="264"/>
      <c r="F140" s="283" t="s">
        <v>609</v>
      </c>
      <c r="G140" s="264"/>
      <c r="H140" s="264" t="s">
        <v>666</v>
      </c>
      <c r="I140" s="264" t="s">
        <v>643</v>
      </c>
      <c r="J140" s="264"/>
      <c r="K140" s="305"/>
    </row>
    <row r="141" spans="2:11" ht="15" customHeight="1">
      <c r="B141" s="306"/>
      <c r="C141" s="307"/>
      <c r="D141" s="307"/>
      <c r="E141" s="307"/>
      <c r="F141" s="307"/>
      <c r="G141" s="307"/>
      <c r="H141" s="307"/>
      <c r="I141" s="307"/>
      <c r="J141" s="307"/>
      <c r="K141" s="308"/>
    </row>
    <row r="142" spans="2:11" ht="18.75" customHeight="1">
      <c r="B142" s="260"/>
      <c r="C142" s="260"/>
      <c r="D142" s="260"/>
      <c r="E142" s="260"/>
      <c r="F142" s="295"/>
      <c r="G142" s="260"/>
      <c r="H142" s="260"/>
      <c r="I142" s="260"/>
      <c r="J142" s="260"/>
      <c r="K142" s="260"/>
    </row>
    <row r="143" spans="2:11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spans="2:11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spans="2:11" ht="45" customHeight="1">
      <c r="B145" s="274"/>
      <c r="C145" s="380" t="s">
        <v>667</v>
      </c>
      <c r="D145" s="380"/>
      <c r="E145" s="380"/>
      <c r="F145" s="380"/>
      <c r="G145" s="380"/>
      <c r="H145" s="380"/>
      <c r="I145" s="380"/>
      <c r="J145" s="380"/>
      <c r="K145" s="275"/>
    </row>
    <row r="146" spans="2:11" ht="17.25" customHeight="1">
      <c r="B146" s="274"/>
      <c r="C146" s="276" t="s">
        <v>603</v>
      </c>
      <c r="D146" s="276"/>
      <c r="E146" s="276"/>
      <c r="F146" s="276" t="s">
        <v>604</v>
      </c>
      <c r="G146" s="277"/>
      <c r="H146" s="276" t="s">
        <v>873</v>
      </c>
      <c r="I146" s="276" t="s">
        <v>776</v>
      </c>
      <c r="J146" s="276" t="s">
        <v>605</v>
      </c>
      <c r="K146" s="275"/>
    </row>
    <row r="147" spans="2:11" ht="17.25" customHeight="1">
      <c r="B147" s="274"/>
      <c r="C147" s="278" t="s">
        <v>606</v>
      </c>
      <c r="D147" s="278"/>
      <c r="E147" s="278"/>
      <c r="F147" s="279" t="s">
        <v>607</v>
      </c>
      <c r="G147" s="280"/>
      <c r="H147" s="278"/>
      <c r="I147" s="278"/>
      <c r="J147" s="278" t="s">
        <v>608</v>
      </c>
      <c r="K147" s="275"/>
    </row>
    <row r="148" spans="2:11" ht="5.25" customHeight="1">
      <c r="B148" s="284"/>
      <c r="C148" s="281"/>
      <c r="D148" s="281"/>
      <c r="E148" s="281"/>
      <c r="F148" s="281"/>
      <c r="G148" s="282"/>
      <c r="H148" s="281"/>
      <c r="I148" s="281"/>
      <c r="J148" s="281"/>
      <c r="K148" s="305"/>
    </row>
    <row r="149" spans="2:11" ht="15" customHeight="1">
      <c r="B149" s="284"/>
      <c r="C149" s="309" t="s">
        <v>612</v>
      </c>
      <c r="D149" s="264"/>
      <c r="E149" s="264"/>
      <c r="F149" s="310" t="s">
        <v>609</v>
      </c>
      <c r="G149" s="264"/>
      <c r="H149" s="309" t="s">
        <v>648</v>
      </c>
      <c r="I149" s="309" t="s">
        <v>611</v>
      </c>
      <c r="J149" s="309">
        <v>120</v>
      </c>
      <c r="K149" s="305"/>
    </row>
    <row r="150" spans="2:11" ht="15" customHeight="1">
      <c r="B150" s="284"/>
      <c r="C150" s="309" t="s">
        <v>657</v>
      </c>
      <c r="D150" s="264"/>
      <c r="E150" s="264"/>
      <c r="F150" s="310" t="s">
        <v>609</v>
      </c>
      <c r="G150" s="264"/>
      <c r="H150" s="309" t="s">
        <v>668</v>
      </c>
      <c r="I150" s="309" t="s">
        <v>611</v>
      </c>
      <c r="J150" s="309" t="s">
        <v>659</v>
      </c>
      <c r="K150" s="305"/>
    </row>
    <row r="151" spans="2:11" ht="15" customHeight="1">
      <c r="B151" s="284"/>
      <c r="C151" s="309" t="s">
        <v>558</v>
      </c>
      <c r="D151" s="264"/>
      <c r="E151" s="264"/>
      <c r="F151" s="310" t="s">
        <v>609</v>
      </c>
      <c r="G151" s="264"/>
      <c r="H151" s="309" t="s">
        <v>669</v>
      </c>
      <c r="I151" s="309" t="s">
        <v>611</v>
      </c>
      <c r="J151" s="309" t="s">
        <v>659</v>
      </c>
      <c r="K151" s="305"/>
    </row>
    <row r="152" spans="2:11" ht="15" customHeight="1">
      <c r="B152" s="284"/>
      <c r="C152" s="309" t="s">
        <v>614</v>
      </c>
      <c r="D152" s="264"/>
      <c r="E152" s="264"/>
      <c r="F152" s="310" t="s">
        <v>615</v>
      </c>
      <c r="G152" s="264"/>
      <c r="H152" s="309" t="s">
        <v>648</v>
      </c>
      <c r="I152" s="309" t="s">
        <v>611</v>
      </c>
      <c r="J152" s="309">
        <v>50</v>
      </c>
      <c r="K152" s="305"/>
    </row>
    <row r="153" spans="2:11" ht="15" customHeight="1">
      <c r="B153" s="284"/>
      <c r="C153" s="309" t="s">
        <v>617</v>
      </c>
      <c r="D153" s="264"/>
      <c r="E153" s="264"/>
      <c r="F153" s="310" t="s">
        <v>609</v>
      </c>
      <c r="G153" s="264"/>
      <c r="H153" s="309" t="s">
        <v>648</v>
      </c>
      <c r="I153" s="309" t="s">
        <v>619</v>
      </c>
      <c r="J153" s="309"/>
      <c r="K153" s="305"/>
    </row>
    <row r="154" spans="2:11" ht="15" customHeight="1">
      <c r="B154" s="284"/>
      <c r="C154" s="309" t="s">
        <v>628</v>
      </c>
      <c r="D154" s="264"/>
      <c r="E154" s="264"/>
      <c r="F154" s="310" t="s">
        <v>615</v>
      </c>
      <c r="G154" s="264"/>
      <c r="H154" s="309" t="s">
        <v>648</v>
      </c>
      <c r="I154" s="309" t="s">
        <v>611</v>
      </c>
      <c r="J154" s="309">
        <v>50</v>
      </c>
      <c r="K154" s="305"/>
    </row>
    <row r="155" spans="2:11" ht="15" customHeight="1">
      <c r="B155" s="284"/>
      <c r="C155" s="309" t="s">
        <v>636</v>
      </c>
      <c r="D155" s="264"/>
      <c r="E155" s="264"/>
      <c r="F155" s="310" t="s">
        <v>615</v>
      </c>
      <c r="G155" s="264"/>
      <c r="H155" s="309" t="s">
        <v>648</v>
      </c>
      <c r="I155" s="309" t="s">
        <v>611</v>
      </c>
      <c r="J155" s="309">
        <v>50</v>
      </c>
      <c r="K155" s="305"/>
    </row>
    <row r="156" spans="2:11" ht="15" customHeight="1">
      <c r="B156" s="284"/>
      <c r="C156" s="309" t="s">
        <v>634</v>
      </c>
      <c r="D156" s="264"/>
      <c r="E156" s="264"/>
      <c r="F156" s="310" t="s">
        <v>615</v>
      </c>
      <c r="G156" s="264"/>
      <c r="H156" s="309" t="s">
        <v>648</v>
      </c>
      <c r="I156" s="309" t="s">
        <v>611</v>
      </c>
      <c r="J156" s="309">
        <v>50</v>
      </c>
      <c r="K156" s="305"/>
    </row>
    <row r="157" spans="2:11" ht="15" customHeight="1">
      <c r="B157" s="284"/>
      <c r="C157" s="309" t="s">
        <v>855</v>
      </c>
      <c r="D157" s="264"/>
      <c r="E157" s="264"/>
      <c r="F157" s="310" t="s">
        <v>609</v>
      </c>
      <c r="G157" s="264"/>
      <c r="H157" s="309" t="s">
        <v>670</v>
      </c>
      <c r="I157" s="309" t="s">
        <v>611</v>
      </c>
      <c r="J157" s="309" t="s">
        <v>671</v>
      </c>
      <c r="K157" s="305"/>
    </row>
    <row r="158" spans="2:11" ht="15" customHeight="1">
      <c r="B158" s="284"/>
      <c r="C158" s="309" t="s">
        <v>672</v>
      </c>
      <c r="D158" s="264"/>
      <c r="E158" s="264"/>
      <c r="F158" s="310" t="s">
        <v>609</v>
      </c>
      <c r="G158" s="264"/>
      <c r="H158" s="309" t="s">
        <v>673</v>
      </c>
      <c r="I158" s="309" t="s">
        <v>643</v>
      </c>
      <c r="J158" s="309"/>
      <c r="K158" s="305"/>
    </row>
    <row r="159" spans="2:11" ht="15" customHeight="1">
      <c r="B159" s="311"/>
      <c r="C159" s="293"/>
      <c r="D159" s="293"/>
      <c r="E159" s="293"/>
      <c r="F159" s="293"/>
      <c r="G159" s="293"/>
      <c r="H159" s="293"/>
      <c r="I159" s="293"/>
      <c r="J159" s="293"/>
      <c r="K159" s="312"/>
    </row>
    <row r="160" spans="2:11" ht="18.75" customHeight="1">
      <c r="B160" s="260"/>
      <c r="C160" s="264"/>
      <c r="D160" s="264"/>
      <c r="E160" s="264"/>
      <c r="F160" s="283"/>
      <c r="G160" s="264"/>
      <c r="H160" s="264"/>
      <c r="I160" s="264"/>
      <c r="J160" s="264"/>
      <c r="K160" s="260"/>
    </row>
    <row r="161" spans="2:1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spans="2:11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spans="2:11" ht="45" customHeight="1">
      <c r="B163" s="255"/>
      <c r="C163" s="377" t="s">
        <v>674</v>
      </c>
      <c r="D163" s="377"/>
      <c r="E163" s="377"/>
      <c r="F163" s="377"/>
      <c r="G163" s="377"/>
      <c r="H163" s="377"/>
      <c r="I163" s="377"/>
      <c r="J163" s="377"/>
      <c r="K163" s="256"/>
    </row>
    <row r="164" spans="2:11" ht="17.25" customHeight="1">
      <c r="B164" s="255"/>
      <c r="C164" s="276" t="s">
        <v>603</v>
      </c>
      <c r="D164" s="276"/>
      <c r="E164" s="276"/>
      <c r="F164" s="276" t="s">
        <v>604</v>
      </c>
      <c r="G164" s="313"/>
      <c r="H164" s="314" t="s">
        <v>873</v>
      </c>
      <c r="I164" s="314" t="s">
        <v>776</v>
      </c>
      <c r="J164" s="276" t="s">
        <v>605</v>
      </c>
      <c r="K164" s="256"/>
    </row>
    <row r="165" spans="2:11" ht="17.25" customHeight="1">
      <c r="B165" s="257"/>
      <c r="C165" s="278" t="s">
        <v>606</v>
      </c>
      <c r="D165" s="278"/>
      <c r="E165" s="278"/>
      <c r="F165" s="279" t="s">
        <v>607</v>
      </c>
      <c r="G165" s="315"/>
      <c r="H165" s="316"/>
      <c r="I165" s="316"/>
      <c r="J165" s="278" t="s">
        <v>608</v>
      </c>
      <c r="K165" s="258"/>
    </row>
    <row r="166" spans="2:11" ht="5.25" customHeight="1">
      <c r="B166" s="284"/>
      <c r="C166" s="281"/>
      <c r="D166" s="281"/>
      <c r="E166" s="281"/>
      <c r="F166" s="281"/>
      <c r="G166" s="282"/>
      <c r="H166" s="281"/>
      <c r="I166" s="281"/>
      <c r="J166" s="281"/>
      <c r="K166" s="305"/>
    </row>
    <row r="167" spans="2:11" ht="15" customHeight="1">
      <c r="B167" s="284"/>
      <c r="C167" s="264" t="s">
        <v>612</v>
      </c>
      <c r="D167" s="264"/>
      <c r="E167" s="264"/>
      <c r="F167" s="283" t="s">
        <v>609</v>
      </c>
      <c r="G167" s="264"/>
      <c r="H167" s="264" t="s">
        <v>648</v>
      </c>
      <c r="I167" s="264" t="s">
        <v>611</v>
      </c>
      <c r="J167" s="264">
        <v>120</v>
      </c>
      <c r="K167" s="305"/>
    </row>
    <row r="168" spans="2:11" ht="15" customHeight="1">
      <c r="B168" s="284"/>
      <c r="C168" s="264" t="s">
        <v>657</v>
      </c>
      <c r="D168" s="264"/>
      <c r="E168" s="264"/>
      <c r="F168" s="283" t="s">
        <v>609</v>
      </c>
      <c r="G168" s="264"/>
      <c r="H168" s="264" t="s">
        <v>658</v>
      </c>
      <c r="I168" s="264" t="s">
        <v>611</v>
      </c>
      <c r="J168" s="264" t="s">
        <v>659</v>
      </c>
      <c r="K168" s="305"/>
    </row>
    <row r="169" spans="2:11" ht="15" customHeight="1">
      <c r="B169" s="284"/>
      <c r="C169" s="264" t="s">
        <v>558</v>
      </c>
      <c r="D169" s="264"/>
      <c r="E169" s="264"/>
      <c r="F169" s="283" t="s">
        <v>609</v>
      </c>
      <c r="G169" s="264"/>
      <c r="H169" s="264" t="s">
        <v>675</v>
      </c>
      <c r="I169" s="264" t="s">
        <v>611</v>
      </c>
      <c r="J169" s="264" t="s">
        <v>659</v>
      </c>
      <c r="K169" s="305"/>
    </row>
    <row r="170" spans="2:11" ht="15" customHeight="1">
      <c r="B170" s="284"/>
      <c r="C170" s="264" t="s">
        <v>614</v>
      </c>
      <c r="D170" s="264"/>
      <c r="E170" s="264"/>
      <c r="F170" s="283" t="s">
        <v>615</v>
      </c>
      <c r="G170" s="264"/>
      <c r="H170" s="264" t="s">
        <v>675</v>
      </c>
      <c r="I170" s="264" t="s">
        <v>611</v>
      </c>
      <c r="J170" s="264">
        <v>50</v>
      </c>
      <c r="K170" s="305"/>
    </row>
    <row r="171" spans="2:11" ht="15" customHeight="1">
      <c r="B171" s="284"/>
      <c r="C171" s="264" t="s">
        <v>617</v>
      </c>
      <c r="D171" s="264"/>
      <c r="E171" s="264"/>
      <c r="F171" s="283" t="s">
        <v>609</v>
      </c>
      <c r="G171" s="264"/>
      <c r="H171" s="264" t="s">
        <v>675</v>
      </c>
      <c r="I171" s="264" t="s">
        <v>619</v>
      </c>
      <c r="J171" s="264"/>
      <c r="K171" s="305"/>
    </row>
    <row r="172" spans="2:11" ht="15" customHeight="1">
      <c r="B172" s="284"/>
      <c r="C172" s="264" t="s">
        <v>628</v>
      </c>
      <c r="D172" s="264"/>
      <c r="E172" s="264"/>
      <c r="F172" s="283" t="s">
        <v>615</v>
      </c>
      <c r="G172" s="264"/>
      <c r="H172" s="264" t="s">
        <v>675</v>
      </c>
      <c r="I172" s="264" t="s">
        <v>611</v>
      </c>
      <c r="J172" s="264">
        <v>50</v>
      </c>
      <c r="K172" s="305"/>
    </row>
    <row r="173" spans="2:11" ht="15" customHeight="1">
      <c r="B173" s="284"/>
      <c r="C173" s="264" t="s">
        <v>636</v>
      </c>
      <c r="D173" s="264"/>
      <c r="E173" s="264"/>
      <c r="F173" s="283" t="s">
        <v>615</v>
      </c>
      <c r="G173" s="264"/>
      <c r="H173" s="264" t="s">
        <v>675</v>
      </c>
      <c r="I173" s="264" t="s">
        <v>611</v>
      </c>
      <c r="J173" s="264">
        <v>50</v>
      </c>
      <c r="K173" s="305"/>
    </row>
    <row r="174" spans="2:11" ht="15" customHeight="1">
      <c r="B174" s="284"/>
      <c r="C174" s="264" t="s">
        <v>634</v>
      </c>
      <c r="D174" s="264"/>
      <c r="E174" s="264"/>
      <c r="F174" s="283" t="s">
        <v>615</v>
      </c>
      <c r="G174" s="264"/>
      <c r="H174" s="264" t="s">
        <v>675</v>
      </c>
      <c r="I174" s="264" t="s">
        <v>611</v>
      </c>
      <c r="J174" s="264">
        <v>50</v>
      </c>
      <c r="K174" s="305"/>
    </row>
    <row r="175" spans="2:11" ht="15" customHeight="1">
      <c r="B175" s="284"/>
      <c r="C175" s="264" t="s">
        <v>872</v>
      </c>
      <c r="D175" s="264"/>
      <c r="E175" s="264"/>
      <c r="F175" s="283" t="s">
        <v>609</v>
      </c>
      <c r="G175" s="264"/>
      <c r="H175" s="264" t="s">
        <v>676</v>
      </c>
      <c r="I175" s="264" t="s">
        <v>677</v>
      </c>
      <c r="J175" s="264"/>
      <c r="K175" s="305"/>
    </row>
    <row r="176" spans="2:11" ht="15" customHeight="1">
      <c r="B176" s="284"/>
      <c r="C176" s="264" t="s">
        <v>776</v>
      </c>
      <c r="D176" s="264"/>
      <c r="E176" s="264"/>
      <c r="F176" s="283" t="s">
        <v>609</v>
      </c>
      <c r="G176" s="264"/>
      <c r="H176" s="264" t="s">
        <v>678</v>
      </c>
      <c r="I176" s="264" t="s">
        <v>679</v>
      </c>
      <c r="J176" s="264">
        <v>1</v>
      </c>
      <c r="K176" s="305"/>
    </row>
    <row r="177" spans="2:11" ht="15" customHeight="1">
      <c r="B177" s="284"/>
      <c r="C177" s="264" t="s">
        <v>772</v>
      </c>
      <c r="D177" s="264"/>
      <c r="E177" s="264"/>
      <c r="F177" s="283" t="s">
        <v>609</v>
      </c>
      <c r="G177" s="264"/>
      <c r="H177" s="264" t="s">
        <v>680</v>
      </c>
      <c r="I177" s="264" t="s">
        <v>611</v>
      </c>
      <c r="J177" s="264">
        <v>20</v>
      </c>
      <c r="K177" s="305"/>
    </row>
    <row r="178" spans="2:11" ht="15" customHeight="1">
      <c r="B178" s="284"/>
      <c r="C178" s="264" t="s">
        <v>873</v>
      </c>
      <c r="D178" s="264"/>
      <c r="E178" s="264"/>
      <c r="F178" s="283" t="s">
        <v>609</v>
      </c>
      <c r="G178" s="264"/>
      <c r="H178" s="264" t="s">
        <v>681</v>
      </c>
      <c r="I178" s="264" t="s">
        <v>611</v>
      </c>
      <c r="J178" s="264">
        <v>255</v>
      </c>
      <c r="K178" s="305"/>
    </row>
    <row r="179" spans="2:11" ht="15" customHeight="1">
      <c r="B179" s="284"/>
      <c r="C179" s="264" t="s">
        <v>874</v>
      </c>
      <c r="D179" s="264"/>
      <c r="E179" s="264"/>
      <c r="F179" s="283" t="s">
        <v>609</v>
      </c>
      <c r="G179" s="264"/>
      <c r="H179" s="264" t="s">
        <v>574</v>
      </c>
      <c r="I179" s="264" t="s">
        <v>611</v>
      </c>
      <c r="J179" s="264">
        <v>10</v>
      </c>
      <c r="K179" s="305"/>
    </row>
    <row r="180" spans="2:11" ht="15" customHeight="1">
      <c r="B180" s="284"/>
      <c r="C180" s="264" t="s">
        <v>875</v>
      </c>
      <c r="D180" s="264"/>
      <c r="E180" s="264"/>
      <c r="F180" s="283" t="s">
        <v>609</v>
      </c>
      <c r="G180" s="264"/>
      <c r="H180" s="264" t="s">
        <v>682</v>
      </c>
      <c r="I180" s="264" t="s">
        <v>643</v>
      </c>
      <c r="J180" s="264"/>
      <c r="K180" s="305"/>
    </row>
    <row r="181" spans="2:11" ht="15" customHeight="1">
      <c r="B181" s="284"/>
      <c r="C181" s="264" t="s">
        <v>683</v>
      </c>
      <c r="D181" s="264"/>
      <c r="E181" s="264"/>
      <c r="F181" s="283" t="s">
        <v>609</v>
      </c>
      <c r="G181" s="264"/>
      <c r="H181" s="264" t="s">
        <v>684</v>
      </c>
      <c r="I181" s="264" t="s">
        <v>643</v>
      </c>
      <c r="J181" s="264"/>
      <c r="K181" s="305"/>
    </row>
    <row r="182" spans="2:11" ht="15" customHeight="1">
      <c r="B182" s="284"/>
      <c r="C182" s="264" t="s">
        <v>672</v>
      </c>
      <c r="D182" s="264"/>
      <c r="E182" s="264"/>
      <c r="F182" s="283" t="s">
        <v>609</v>
      </c>
      <c r="G182" s="264"/>
      <c r="H182" s="264" t="s">
        <v>685</v>
      </c>
      <c r="I182" s="264" t="s">
        <v>643</v>
      </c>
      <c r="J182" s="264"/>
      <c r="K182" s="305"/>
    </row>
    <row r="183" spans="2:11" ht="15" customHeight="1">
      <c r="B183" s="284"/>
      <c r="C183" s="264" t="s">
        <v>877</v>
      </c>
      <c r="D183" s="264"/>
      <c r="E183" s="264"/>
      <c r="F183" s="283" t="s">
        <v>615</v>
      </c>
      <c r="G183" s="264"/>
      <c r="H183" s="264" t="s">
        <v>686</v>
      </c>
      <c r="I183" s="264" t="s">
        <v>611</v>
      </c>
      <c r="J183" s="264">
        <v>50</v>
      </c>
      <c r="K183" s="305"/>
    </row>
    <row r="184" spans="2:11" ht="15" customHeight="1">
      <c r="B184" s="284"/>
      <c r="C184" s="264" t="s">
        <v>687</v>
      </c>
      <c r="D184" s="264"/>
      <c r="E184" s="264"/>
      <c r="F184" s="283" t="s">
        <v>615</v>
      </c>
      <c r="G184" s="264"/>
      <c r="H184" s="264" t="s">
        <v>688</v>
      </c>
      <c r="I184" s="264" t="s">
        <v>689</v>
      </c>
      <c r="J184" s="264"/>
      <c r="K184" s="305"/>
    </row>
    <row r="185" spans="2:11" ht="15" customHeight="1">
      <c r="B185" s="284"/>
      <c r="C185" s="264" t="s">
        <v>690</v>
      </c>
      <c r="D185" s="264"/>
      <c r="E185" s="264"/>
      <c r="F185" s="283" t="s">
        <v>615</v>
      </c>
      <c r="G185" s="264"/>
      <c r="H185" s="264" t="s">
        <v>691</v>
      </c>
      <c r="I185" s="264" t="s">
        <v>689</v>
      </c>
      <c r="J185" s="264"/>
      <c r="K185" s="305"/>
    </row>
    <row r="186" spans="2:11" ht="15" customHeight="1">
      <c r="B186" s="284"/>
      <c r="C186" s="264" t="s">
        <v>692</v>
      </c>
      <c r="D186" s="264"/>
      <c r="E186" s="264"/>
      <c r="F186" s="283" t="s">
        <v>615</v>
      </c>
      <c r="G186" s="264"/>
      <c r="H186" s="264" t="s">
        <v>693</v>
      </c>
      <c r="I186" s="264" t="s">
        <v>689</v>
      </c>
      <c r="J186" s="264"/>
      <c r="K186" s="305"/>
    </row>
    <row r="187" spans="2:11" ht="15" customHeight="1">
      <c r="B187" s="284"/>
      <c r="C187" s="317" t="s">
        <v>694</v>
      </c>
      <c r="D187" s="264"/>
      <c r="E187" s="264"/>
      <c r="F187" s="283" t="s">
        <v>615</v>
      </c>
      <c r="G187" s="264"/>
      <c r="H187" s="264" t="s">
        <v>695</v>
      </c>
      <c r="I187" s="264" t="s">
        <v>696</v>
      </c>
      <c r="J187" s="318" t="s">
        <v>697</v>
      </c>
      <c r="K187" s="305"/>
    </row>
    <row r="188" spans="2:11" ht="15" customHeight="1">
      <c r="B188" s="284"/>
      <c r="C188" s="269" t="s">
        <v>761</v>
      </c>
      <c r="D188" s="264"/>
      <c r="E188" s="264"/>
      <c r="F188" s="283" t="s">
        <v>609</v>
      </c>
      <c r="G188" s="264"/>
      <c r="H188" s="260" t="s">
        <v>698</v>
      </c>
      <c r="I188" s="264" t="s">
        <v>699</v>
      </c>
      <c r="J188" s="264"/>
      <c r="K188" s="305"/>
    </row>
    <row r="189" spans="2:11" ht="15" customHeight="1">
      <c r="B189" s="284"/>
      <c r="C189" s="269" t="s">
        <v>700</v>
      </c>
      <c r="D189" s="264"/>
      <c r="E189" s="264"/>
      <c r="F189" s="283" t="s">
        <v>609</v>
      </c>
      <c r="G189" s="264"/>
      <c r="H189" s="264" t="s">
        <v>701</v>
      </c>
      <c r="I189" s="264" t="s">
        <v>643</v>
      </c>
      <c r="J189" s="264"/>
      <c r="K189" s="305"/>
    </row>
    <row r="190" spans="2:11" ht="15" customHeight="1">
      <c r="B190" s="284"/>
      <c r="C190" s="269" t="s">
        <v>702</v>
      </c>
      <c r="D190" s="264"/>
      <c r="E190" s="264"/>
      <c r="F190" s="283" t="s">
        <v>609</v>
      </c>
      <c r="G190" s="264"/>
      <c r="H190" s="264" t="s">
        <v>703</v>
      </c>
      <c r="I190" s="264" t="s">
        <v>643</v>
      </c>
      <c r="J190" s="264"/>
      <c r="K190" s="305"/>
    </row>
    <row r="191" spans="2:11" ht="15" customHeight="1">
      <c r="B191" s="284"/>
      <c r="C191" s="269" t="s">
        <v>704</v>
      </c>
      <c r="D191" s="264"/>
      <c r="E191" s="264"/>
      <c r="F191" s="283" t="s">
        <v>615</v>
      </c>
      <c r="G191" s="264"/>
      <c r="H191" s="264" t="s">
        <v>705</v>
      </c>
      <c r="I191" s="264" t="s">
        <v>643</v>
      </c>
      <c r="J191" s="264"/>
      <c r="K191" s="305"/>
    </row>
    <row r="192" spans="2:11" ht="15" customHeight="1">
      <c r="B192" s="311"/>
      <c r="C192" s="319"/>
      <c r="D192" s="293"/>
      <c r="E192" s="293"/>
      <c r="F192" s="293"/>
      <c r="G192" s="293"/>
      <c r="H192" s="293"/>
      <c r="I192" s="293"/>
      <c r="J192" s="293"/>
      <c r="K192" s="312"/>
    </row>
    <row r="193" spans="2:11" ht="18.75" customHeight="1">
      <c r="B193" s="260"/>
      <c r="C193" s="264"/>
      <c r="D193" s="264"/>
      <c r="E193" s="264"/>
      <c r="F193" s="283"/>
      <c r="G193" s="264"/>
      <c r="H193" s="264"/>
      <c r="I193" s="264"/>
      <c r="J193" s="264"/>
      <c r="K193" s="260"/>
    </row>
    <row r="194" spans="2:11" ht="18.75" customHeight="1">
      <c r="B194" s="260"/>
      <c r="C194" s="264"/>
      <c r="D194" s="264"/>
      <c r="E194" s="264"/>
      <c r="F194" s="283"/>
      <c r="G194" s="264"/>
      <c r="H194" s="264"/>
      <c r="I194" s="264"/>
      <c r="J194" s="264"/>
      <c r="K194" s="260"/>
    </row>
    <row r="195" spans="2:11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spans="2:11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spans="2:11" ht="21">
      <c r="B197" s="255"/>
      <c r="C197" s="377" t="s">
        <v>706</v>
      </c>
      <c r="D197" s="377"/>
      <c r="E197" s="377"/>
      <c r="F197" s="377"/>
      <c r="G197" s="377"/>
      <c r="H197" s="377"/>
      <c r="I197" s="377"/>
      <c r="J197" s="377"/>
      <c r="K197" s="256"/>
    </row>
    <row r="198" spans="2:11" ht="25.5" customHeight="1">
      <c r="B198" s="255"/>
      <c r="C198" s="320" t="s">
        <v>707</v>
      </c>
      <c r="D198" s="320"/>
      <c r="E198" s="320"/>
      <c r="F198" s="320" t="s">
        <v>708</v>
      </c>
      <c r="G198" s="321"/>
      <c r="H198" s="376" t="s">
        <v>709</v>
      </c>
      <c r="I198" s="376"/>
      <c r="J198" s="376"/>
      <c r="K198" s="256"/>
    </row>
    <row r="199" spans="2:11" ht="5.25" customHeight="1">
      <c r="B199" s="284"/>
      <c r="C199" s="281"/>
      <c r="D199" s="281"/>
      <c r="E199" s="281"/>
      <c r="F199" s="281"/>
      <c r="G199" s="264"/>
      <c r="H199" s="281"/>
      <c r="I199" s="281"/>
      <c r="J199" s="281"/>
      <c r="K199" s="305"/>
    </row>
    <row r="200" spans="2:11" ht="15" customHeight="1">
      <c r="B200" s="284"/>
      <c r="C200" s="264" t="s">
        <v>699</v>
      </c>
      <c r="D200" s="264"/>
      <c r="E200" s="264"/>
      <c r="F200" s="283" t="s">
        <v>762</v>
      </c>
      <c r="G200" s="264"/>
      <c r="H200" s="374" t="s">
        <v>710</v>
      </c>
      <c r="I200" s="374"/>
      <c r="J200" s="374"/>
      <c r="K200" s="305"/>
    </row>
    <row r="201" spans="2:11" ht="15" customHeight="1">
      <c r="B201" s="284"/>
      <c r="C201" s="290"/>
      <c r="D201" s="264"/>
      <c r="E201" s="264"/>
      <c r="F201" s="283" t="s">
        <v>763</v>
      </c>
      <c r="G201" s="264"/>
      <c r="H201" s="374" t="s">
        <v>711</v>
      </c>
      <c r="I201" s="374"/>
      <c r="J201" s="374"/>
      <c r="K201" s="305"/>
    </row>
    <row r="202" spans="2:11" ht="15" customHeight="1">
      <c r="B202" s="284"/>
      <c r="C202" s="290"/>
      <c r="D202" s="264"/>
      <c r="E202" s="264"/>
      <c r="F202" s="283" t="s">
        <v>766</v>
      </c>
      <c r="G202" s="264"/>
      <c r="H202" s="374" t="s">
        <v>712</v>
      </c>
      <c r="I202" s="374"/>
      <c r="J202" s="374"/>
      <c r="K202" s="305"/>
    </row>
    <row r="203" spans="2:11" ht="15" customHeight="1">
      <c r="B203" s="284"/>
      <c r="C203" s="264"/>
      <c r="D203" s="264"/>
      <c r="E203" s="264"/>
      <c r="F203" s="283" t="s">
        <v>764</v>
      </c>
      <c r="G203" s="264"/>
      <c r="H203" s="374" t="s">
        <v>713</v>
      </c>
      <c r="I203" s="374"/>
      <c r="J203" s="374"/>
      <c r="K203" s="305"/>
    </row>
    <row r="204" spans="2:11" ht="15" customHeight="1">
      <c r="B204" s="284"/>
      <c r="C204" s="264"/>
      <c r="D204" s="264"/>
      <c r="E204" s="264"/>
      <c r="F204" s="283" t="s">
        <v>765</v>
      </c>
      <c r="G204" s="264"/>
      <c r="H204" s="374" t="s">
        <v>714</v>
      </c>
      <c r="I204" s="374"/>
      <c r="J204" s="374"/>
      <c r="K204" s="305"/>
    </row>
    <row r="205" spans="2:11" ht="15" customHeight="1">
      <c r="B205" s="284"/>
      <c r="C205" s="264"/>
      <c r="D205" s="264"/>
      <c r="E205" s="264"/>
      <c r="F205" s="283"/>
      <c r="G205" s="264"/>
      <c r="H205" s="264"/>
      <c r="I205" s="264"/>
      <c r="J205" s="264"/>
      <c r="K205" s="305"/>
    </row>
    <row r="206" spans="2:11" ht="15" customHeight="1">
      <c r="B206" s="284"/>
      <c r="C206" s="264" t="s">
        <v>655</v>
      </c>
      <c r="D206" s="264"/>
      <c r="E206" s="264"/>
      <c r="F206" s="283" t="s">
        <v>816</v>
      </c>
      <c r="G206" s="264"/>
      <c r="H206" s="374" t="s">
        <v>715</v>
      </c>
      <c r="I206" s="374"/>
      <c r="J206" s="374"/>
      <c r="K206" s="305"/>
    </row>
    <row r="207" spans="2:11" ht="15" customHeight="1">
      <c r="B207" s="284"/>
      <c r="C207" s="290"/>
      <c r="D207" s="264"/>
      <c r="E207" s="264"/>
      <c r="F207" s="283" t="s">
        <v>556</v>
      </c>
      <c r="G207" s="264"/>
      <c r="H207" s="374" t="s">
        <v>557</v>
      </c>
      <c r="I207" s="374"/>
      <c r="J207" s="374"/>
      <c r="K207" s="305"/>
    </row>
    <row r="208" spans="2:11" ht="15" customHeight="1">
      <c r="B208" s="284"/>
      <c r="C208" s="264"/>
      <c r="D208" s="264"/>
      <c r="E208" s="264"/>
      <c r="F208" s="283" t="s">
        <v>798</v>
      </c>
      <c r="G208" s="264"/>
      <c r="H208" s="374" t="s">
        <v>716</v>
      </c>
      <c r="I208" s="374"/>
      <c r="J208" s="374"/>
      <c r="K208" s="305"/>
    </row>
    <row r="209" spans="2:11" ht="15" customHeight="1">
      <c r="B209" s="322"/>
      <c r="C209" s="290"/>
      <c r="D209" s="290"/>
      <c r="E209" s="290"/>
      <c r="F209" s="283" t="s">
        <v>838</v>
      </c>
      <c r="G209" s="269"/>
      <c r="H209" s="375" t="s">
        <v>839</v>
      </c>
      <c r="I209" s="375"/>
      <c r="J209" s="375"/>
      <c r="K209" s="323"/>
    </row>
    <row r="210" spans="2:11" ht="15" customHeight="1">
      <c r="B210" s="322"/>
      <c r="C210" s="290"/>
      <c r="D210" s="290"/>
      <c r="E210" s="290"/>
      <c r="F210" s="283" t="s">
        <v>316</v>
      </c>
      <c r="G210" s="269"/>
      <c r="H210" s="375" t="s">
        <v>540</v>
      </c>
      <c r="I210" s="375"/>
      <c r="J210" s="375"/>
      <c r="K210" s="323"/>
    </row>
    <row r="211" spans="2:11" ht="15" customHeight="1">
      <c r="B211" s="322"/>
      <c r="C211" s="290"/>
      <c r="D211" s="290"/>
      <c r="E211" s="290"/>
      <c r="F211" s="324"/>
      <c r="G211" s="269"/>
      <c r="H211" s="325"/>
      <c r="I211" s="325"/>
      <c r="J211" s="325"/>
      <c r="K211" s="323"/>
    </row>
    <row r="212" spans="2:11" ht="15" customHeight="1">
      <c r="B212" s="322"/>
      <c r="C212" s="264" t="s">
        <v>679</v>
      </c>
      <c r="D212" s="290"/>
      <c r="E212" s="290"/>
      <c r="F212" s="283">
        <v>1</v>
      </c>
      <c r="G212" s="269"/>
      <c r="H212" s="375" t="s">
        <v>717</v>
      </c>
      <c r="I212" s="375"/>
      <c r="J212" s="375"/>
      <c r="K212" s="323"/>
    </row>
    <row r="213" spans="2:11" ht="15" customHeight="1">
      <c r="B213" s="322"/>
      <c r="C213" s="290"/>
      <c r="D213" s="290"/>
      <c r="E213" s="290"/>
      <c r="F213" s="283">
        <v>2</v>
      </c>
      <c r="G213" s="269"/>
      <c r="H213" s="375" t="s">
        <v>718</v>
      </c>
      <c r="I213" s="375"/>
      <c r="J213" s="375"/>
      <c r="K213" s="323"/>
    </row>
    <row r="214" spans="2:11" ht="15" customHeight="1">
      <c r="B214" s="322"/>
      <c r="C214" s="290"/>
      <c r="D214" s="290"/>
      <c r="E214" s="290"/>
      <c r="F214" s="283">
        <v>3</v>
      </c>
      <c r="G214" s="269"/>
      <c r="H214" s="375" t="s">
        <v>719</v>
      </c>
      <c r="I214" s="375"/>
      <c r="J214" s="375"/>
      <c r="K214" s="323"/>
    </row>
    <row r="215" spans="2:11" ht="15" customHeight="1">
      <c r="B215" s="322"/>
      <c r="C215" s="290"/>
      <c r="D215" s="290"/>
      <c r="E215" s="290"/>
      <c r="F215" s="283">
        <v>4</v>
      </c>
      <c r="G215" s="269"/>
      <c r="H215" s="375" t="s">
        <v>720</v>
      </c>
      <c r="I215" s="375"/>
      <c r="J215" s="375"/>
      <c r="K215" s="323"/>
    </row>
    <row r="216" spans="2:11" ht="12.75" customHeight="1">
      <c r="B216" s="326"/>
      <c r="C216" s="327"/>
      <c r="D216" s="327"/>
      <c r="E216" s="327"/>
      <c r="F216" s="327"/>
      <c r="G216" s="327"/>
      <c r="H216" s="327"/>
      <c r="I216" s="327"/>
      <c r="J216" s="327"/>
      <c r="K216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D11:J11"/>
    <mergeCell ref="F21:J21"/>
    <mergeCell ref="F19:J19"/>
    <mergeCell ref="F20:J20"/>
    <mergeCell ref="F17:J17"/>
    <mergeCell ref="F18:J18"/>
    <mergeCell ref="D14:J14"/>
    <mergeCell ref="D15:J15"/>
    <mergeCell ref="F16:J16"/>
    <mergeCell ref="C3:J3"/>
    <mergeCell ref="C4:J4"/>
    <mergeCell ref="C6:J6"/>
    <mergeCell ref="C7:J7"/>
    <mergeCell ref="C9:J9"/>
    <mergeCell ref="D10:J10"/>
    <mergeCell ref="D13:J13"/>
    <mergeCell ref="C23:J23"/>
    <mergeCell ref="D25:J25"/>
    <mergeCell ref="G34:J34"/>
    <mergeCell ref="D31:J31"/>
    <mergeCell ref="C24:J24"/>
    <mergeCell ref="D32:J32"/>
    <mergeCell ref="D29:J29"/>
    <mergeCell ref="D26:J26"/>
    <mergeCell ref="D28:J28"/>
    <mergeCell ref="D33:J33"/>
    <mergeCell ref="G35:J35"/>
    <mergeCell ref="D49:J49"/>
    <mergeCell ref="E48:J48"/>
    <mergeCell ref="G36:J36"/>
    <mergeCell ref="G37:J37"/>
    <mergeCell ref="E46:J46"/>
    <mergeCell ref="E47:J47"/>
    <mergeCell ref="G38:J38"/>
    <mergeCell ref="G43:J43"/>
    <mergeCell ref="D45:J45"/>
    <mergeCell ref="C53:J53"/>
    <mergeCell ref="C55:J55"/>
    <mergeCell ref="G39:J39"/>
    <mergeCell ref="G40:J40"/>
    <mergeCell ref="G41:J41"/>
    <mergeCell ref="G42:J42"/>
    <mergeCell ref="C52:J52"/>
    <mergeCell ref="C50:J50"/>
    <mergeCell ref="C145:J145"/>
    <mergeCell ref="C197:J197"/>
    <mergeCell ref="D56:J56"/>
    <mergeCell ref="D67:J67"/>
    <mergeCell ref="D68:J68"/>
    <mergeCell ref="D65:J65"/>
    <mergeCell ref="D58:J58"/>
    <mergeCell ref="D59:J59"/>
    <mergeCell ref="D57:J57"/>
    <mergeCell ref="D60:J60"/>
    <mergeCell ref="D63:J63"/>
    <mergeCell ref="D64:J64"/>
    <mergeCell ref="D66:J66"/>
    <mergeCell ref="C73:J73"/>
    <mergeCell ref="C100:J100"/>
    <mergeCell ref="D61:J61"/>
    <mergeCell ref="H198:J198"/>
    <mergeCell ref="C163:J163"/>
    <mergeCell ref="C120:J120"/>
    <mergeCell ref="H207:J207"/>
    <mergeCell ref="H203:J203"/>
    <mergeCell ref="H201:J201"/>
    <mergeCell ref="H206:J206"/>
    <mergeCell ref="H204:J204"/>
    <mergeCell ref="H202:J202"/>
    <mergeCell ref="H200:J200"/>
    <mergeCell ref="H208:J208"/>
    <mergeCell ref="H215:J215"/>
    <mergeCell ref="H213:J213"/>
    <mergeCell ref="H210:J210"/>
    <mergeCell ref="H209:J209"/>
    <mergeCell ref="H212:J212"/>
    <mergeCell ref="H214:J214"/>
  </mergeCells>
  <phoneticPr fontId="0" type="noConversion"/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7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848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801</v>
      </c>
      <c r="G11" s="42"/>
      <c r="H11" s="42"/>
      <c r="I11" s="106" t="s">
        <v>742</v>
      </c>
      <c r="J11" s="35" t="s">
        <v>849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851</v>
      </c>
      <c r="G13" s="42"/>
      <c r="H13" s="42"/>
      <c r="I13" s="109" t="s">
        <v>852</v>
      </c>
      <c r="J13" s="108" t="s">
        <v>853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ROUND(J88,2)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ROUND(SUM(BE88:BE370), 2)</f>
        <v>0</v>
      </c>
      <c r="G30" s="42"/>
      <c r="H30" s="42"/>
      <c r="I30" s="120">
        <v>0.21</v>
      </c>
      <c r="J30" s="119">
        <f>ROUND(ROUND((SUM(BE88:BE370)),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ROUND(SUM(BF88:BF370), 2)</f>
        <v>0</v>
      </c>
      <c r="G31" s="42"/>
      <c r="H31" s="42"/>
      <c r="I31" s="120">
        <v>0.15</v>
      </c>
      <c r="J31" s="119">
        <f>ROUND(ROUND((SUM(BF88:BF370)),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ROUND(SUM(BG88:BG370),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ROUND(SUM(BH88:BH370),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ROUND(SUM(BI88:BI370),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102 - Komunikace Druhanická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J88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859</v>
      </c>
      <c r="E57" s="135"/>
      <c r="F57" s="135"/>
      <c r="G57" s="135"/>
      <c r="H57" s="135"/>
      <c r="I57" s="136"/>
      <c r="J57" s="137">
        <f>J89</f>
        <v>0</v>
      </c>
      <c r="K57" s="138"/>
    </row>
    <row r="58" spans="2:47" s="8" customFormat="1" ht="19.899999999999999" customHeight="1">
      <c r="B58" s="139"/>
      <c r="C58" s="140"/>
      <c r="D58" s="141" t="s">
        <v>860</v>
      </c>
      <c r="E58" s="142"/>
      <c r="F58" s="142"/>
      <c r="G58" s="142"/>
      <c r="H58" s="142"/>
      <c r="I58" s="143"/>
      <c r="J58" s="144">
        <f>J90</f>
        <v>0</v>
      </c>
      <c r="K58" s="145"/>
    </row>
    <row r="59" spans="2:47" s="8" customFormat="1" ht="19.899999999999999" customHeight="1">
      <c r="B59" s="139"/>
      <c r="C59" s="140"/>
      <c r="D59" s="141" t="s">
        <v>861</v>
      </c>
      <c r="E59" s="142"/>
      <c r="F59" s="142"/>
      <c r="G59" s="142"/>
      <c r="H59" s="142"/>
      <c r="I59" s="143"/>
      <c r="J59" s="144">
        <f>J188</f>
        <v>0</v>
      </c>
      <c r="K59" s="145"/>
    </row>
    <row r="60" spans="2:47" s="8" customFormat="1" ht="19.899999999999999" customHeight="1">
      <c r="B60" s="139"/>
      <c r="C60" s="140"/>
      <c r="D60" s="141" t="s">
        <v>862</v>
      </c>
      <c r="E60" s="142"/>
      <c r="F60" s="142"/>
      <c r="G60" s="142"/>
      <c r="H60" s="142"/>
      <c r="I60" s="143"/>
      <c r="J60" s="144">
        <f>J200</f>
        <v>0</v>
      </c>
      <c r="K60" s="145"/>
    </row>
    <row r="61" spans="2:47" s="8" customFormat="1" ht="19.899999999999999" customHeight="1">
      <c r="B61" s="139"/>
      <c r="C61" s="140"/>
      <c r="D61" s="141" t="s">
        <v>863</v>
      </c>
      <c r="E61" s="142"/>
      <c r="F61" s="142"/>
      <c r="G61" s="142"/>
      <c r="H61" s="142"/>
      <c r="I61" s="143"/>
      <c r="J61" s="144">
        <f>J235</f>
        <v>0</v>
      </c>
      <c r="K61" s="145"/>
    </row>
    <row r="62" spans="2:47" s="8" customFormat="1" ht="19.899999999999999" customHeight="1">
      <c r="B62" s="139"/>
      <c r="C62" s="140"/>
      <c r="D62" s="141" t="s">
        <v>864</v>
      </c>
      <c r="E62" s="142"/>
      <c r="F62" s="142"/>
      <c r="G62" s="142"/>
      <c r="H62" s="142"/>
      <c r="I62" s="143"/>
      <c r="J62" s="144">
        <f>J240</f>
        <v>0</v>
      </c>
      <c r="K62" s="145"/>
    </row>
    <row r="63" spans="2:47" s="8" customFormat="1" ht="19.899999999999999" customHeight="1">
      <c r="B63" s="139"/>
      <c r="C63" s="140"/>
      <c r="D63" s="141" t="s">
        <v>865</v>
      </c>
      <c r="E63" s="142"/>
      <c r="F63" s="142"/>
      <c r="G63" s="142"/>
      <c r="H63" s="142"/>
      <c r="I63" s="143"/>
      <c r="J63" s="144">
        <f>J296</f>
        <v>0</v>
      </c>
      <c r="K63" s="145"/>
    </row>
    <row r="64" spans="2:47" s="8" customFormat="1" ht="19.899999999999999" customHeight="1">
      <c r="B64" s="139"/>
      <c r="C64" s="140"/>
      <c r="D64" s="141" t="s">
        <v>866</v>
      </c>
      <c r="E64" s="142"/>
      <c r="F64" s="142"/>
      <c r="G64" s="142"/>
      <c r="H64" s="142"/>
      <c r="I64" s="143"/>
      <c r="J64" s="144">
        <f>J305</f>
        <v>0</v>
      </c>
      <c r="K64" s="145"/>
    </row>
    <row r="65" spans="2:12" s="8" customFormat="1" ht="19.899999999999999" customHeight="1">
      <c r="B65" s="139"/>
      <c r="C65" s="140"/>
      <c r="D65" s="141" t="s">
        <v>867</v>
      </c>
      <c r="E65" s="142"/>
      <c r="F65" s="142"/>
      <c r="G65" s="142"/>
      <c r="H65" s="142"/>
      <c r="I65" s="143"/>
      <c r="J65" s="144">
        <f>J329</f>
        <v>0</v>
      </c>
      <c r="K65" s="145"/>
    </row>
    <row r="66" spans="2:12" s="8" customFormat="1" ht="19.899999999999999" customHeight="1">
      <c r="B66" s="139"/>
      <c r="C66" s="140"/>
      <c r="D66" s="141" t="s">
        <v>868</v>
      </c>
      <c r="E66" s="142"/>
      <c r="F66" s="142"/>
      <c r="G66" s="142"/>
      <c r="H66" s="142"/>
      <c r="I66" s="143"/>
      <c r="J66" s="144">
        <f>J356</f>
        <v>0</v>
      </c>
      <c r="K66" s="145"/>
    </row>
    <row r="67" spans="2:12" s="7" customFormat="1" ht="24.95" customHeight="1">
      <c r="B67" s="132"/>
      <c r="C67" s="133"/>
      <c r="D67" s="134" t="s">
        <v>869</v>
      </c>
      <c r="E67" s="135"/>
      <c r="F67" s="135"/>
      <c r="G67" s="135"/>
      <c r="H67" s="135"/>
      <c r="I67" s="136"/>
      <c r="J67" s="137">
        <f>J358</f>
        <v>0</v>
      </c>
      <c r="K67" s="138"/>
    </row>
    <row r="68" spans="2:12" s="8" customFormat="1" ht="19.899999999999999" customHeight="1">
      <c r="B68" s="139"/>
      <c r="C68" s="140"/>
      <c r="D68" s="141" t="s">
        <v>870</v>
      </c>
      <c r="E68" s="142"/>
      <c r="F68" s="142"/>
      <c r="G68" s="142"/>
      <c r="H68" s="142"/>
      <c r="I68" s="143"/>
      <c r="J68" s="144">
        <f>J359</f>
        <v>0</v>
      </c>
      <c r="K68" s="145"/>
    </row>
    <row r="69" spans="2:12" s="1" customFormat="1" ht="21.75" customHeight="1">
      <c r="B69" s="41"/>
      <c r="C69" s="42"/>
      <c r="D69" s="42"/>
      <c r="E69" s="42"/>
      <c r="F69" s="42"/>
      <c r="G69" s="42"/>
      <c r="H69" s="42"/>
      <c r="I69" s="105"/>
      <c r="J69" s="42"/>
      <c r="K69" s="4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25"/>
      <c r="J70" s="57"/>
      <c r="K70" s="58"/>
    </row>
    <row r="74" spans="2:12" s="1" customFormat="1" ht="6.95" customHeight="1">
      <c r="B74" s="59"/>
      <c r="C74" s="60"/>
      <c r="D74" s="60"/>
      <c r="E74" s="60"/>
      <c r="F74" s="60"/>
      <c r="G74" s="60"/>
      <c r="H74" s="60"/>
      <c r="I74" s="126"/>
      <c r="J74" s="60"/>
      <c r="K74" s="60"/>
      <c r="L74" s="41"/>
    </row>
    <row r="75" spans="2:12" s="1" customFormat="1" ht="36.950000000000003" customHeight="1">
      <c r="B75" s="41"/>
      <c r="C75" s="61" t="s">
        <v>871</v>
      </c>
      <c r="L75" s="41"/>
    </row>
    <row r="76" spans="2:12" s="1" customFormat="1" ht="6.95" customHeight="1">
      <c r="B76" s="41"/>
      <c r="L76" s="41"/>
    </row>
    <row r="77" spans="2:12" s="1" customFormat="1" ht="14.45" customHeight="1">
      <c r="B77" s="41"/>
      <c r="C77" s="63" t="s">
        <v>739</v>
      </c>
      <c r="L77" s="41"/>
    </row>
    <row r="78" spans="2:12" s="1" customFormat="1" ht="22.5" customHeight="1">
      <c r="B78" s="41"/>
      <c r="E78" s="366" t="str">
        <f>E7</f>
        <v>Rekonstrukce komunikace v ul. Druhanická</v>
      </c>
      <c r="F78" s="367"/>
      <c r="G78" s="367"/>
      <c r="H78" s="367"/>
      <c r="L78" s="41"/>
    </row>
    <row r="79" spans="2:12" s="1" customFormat="1" ht="14.45" customHeight="1">
      <c r="B79" s="41"/>
      <c r="C79" s="63" t="s">
        <v>847</v>
      </c>
      <c r="L79" s="41"/>
    </row>
    <row r="80" spans="2:12" s="1" customFormat="1" ht="23.25" customHeight="1">
      <c r="B80" s="41"/>
      <c r="E80" s="352" t="str">
        <f>E9</f>
        <v>SO 102 - Komunikace Druhanická</v>
      </c>
      <c r="F80" s="368"/>
      <c r="G80" s="368"/>
      <c r="H80" s="368"/>
      <c r="L80" s="41"/>
    </row>
    <row r="81" spans="2:65" s="1" customFormat="1" ht="6.95" customHeight="1">
      <c r="B81" s="41"/>
      <c r="L81" s="41"/>
    </row>
    <row r="82" spans="2:65" s="1" customFormat="1" ht="18" customHeight="1">
      <c r="B82" s="41"/>
      <c r="C82" s="63" t="s">
        <v>743</v>
      </c>
      <c r="F82" s="146" t="str">
        <f>F12</f>
        <v xml:space="preserve"> </v>
      </c>
      <c r="I82" s="147" t="s">
        <v>745</v>
      </c>
      <c r="J82" s="67" t="str">
        <f>IF(J12="","",J12)</f>
        <v>6. 4. 2017</v>
      </c>
      <c r="L82" s="41"/>
    </row>
    <row r="83" spans="2:65" s="1" customFormat="1" ht="6.95" customHeight="1">
      <c r="B83" s="41"/>
      <c r="L83" s="41"/>
    </row>
    <row r="84" spans="2:65" s="1" customFormat="1" ht="15">
      <c r="B84" s="41"/>
      <c r="C84" s="63" t="s">
        <v>747</v>
      </c>
      <c r="F84" s="146" t="str">
        <f>E15</f>
        <v>Městská část Praha 21</v>
      </c>
      <c r="I84" s="147" t="s">
        <v>753</v>
      </c>
      <c r="J84" s="146" t="str">
        <f>E21</f>
        <v xml:space="preserve"> </v>
      </c>
      <c r="L84" s="41"/>
    </row>
    <row r="85" spans="2:65" s="1" customFormat="1" ht="14.45" customHeight="1">
      <c r="B85" s="41"/>
      <c r="C85" s="63" t="s">
        <v>751</v>
      </c>
      <c r="F85" s="146" t="str">
        <f>IF(E18="","",E18)</f>
        <v/>
      </c>
      <c r="L85" s="41"/>
    </row>
    <row r="86" spans="2:65" s="1" customFormat="1" ht="10.35" customHeight="1">
      <c r="B86" s="41"/>
      <c r="L86" s="41"/>
    </row>
    <row r="87" spans="2:65" s="9" customFormat="1" ht="29.25" customHeight="1">
      <c r="B87" s="148"/>
      <c r="C87" s="149" t="s">
        <v>872</v>
      </c>
      <c r="D87" s="150" t="s">
        <v>776</v>
      </c>
      <c r="E87" s="150" t="s">
        <v>772</v>
      </c>
      <c r="F87" s="150" t="s">
        <v>873</v>
      </c>
      <c r="G87" s="150" t="s">
        <v>874</v>
      </c>
      <c r="H87" s="150" t="s">
        <v>875</v>
      </c>
      <c r="I87" s="151" t="s">
        <v>876</v>
      </c>
      <c r="J87" s="150" t="s">
        <v>856</v>
      </c>
      <c r="K87" s="152" t="s">
        <v>877</v>
      </c>
      <c r="L87" s="148"/>
      <c r="M87" s="72" t="s">
        <v>878</v>
      </c>
      <c r="N87" s="73" t="s">
        <v>761</v>
      </c>
      <c r="O87" s="73" t="s">
        <v>879</v>
      </c>
      <c r="P87" s="73" t="s">
        <v>880</v>
      </c>
      <c r="Q87" s="73" t="s">
        <v>881</v>
      </c>
      <c r="R87" s="73" t="s">
        <v>882</v>
      </c>
      <c r="S87" s="73" t="s">
        <v>883</v>
      </c>
      <c r="T87" s="74" t="s">
        <v>884</v>
      </c>
    </row>
    <row r="88" spans="2:65" s="1" customFormat="1" ht="29.25" customHeight="1">
      <c r="B88" s="41"/>
      <c r="C88" s="76" t="s">
        <v>857</v>
      </c>
      <c r="J88" s="153">
        <f>BK88</f>
        <v>0</v>
      </c>
      <c r="L88" s="41"/>
      <c r="M88" s="75"/>
      <c r="N88" s="68"/>
      <c r="O88" s="68"/>
      <c r="P88" s="154">
        <f>P89+P358</f>
        <v>0</v>
      </c>
      <c r="Q88" s="68"/>
      <c r="R88" s="154">
        <f>R89+R358</f>
        <v>595.76896024000007</v>
      </c>
      <c r="S88" s="68"/>
      <c r="T88" s="155">
        <f>T89+T358</f>
        <v>1757.6</v>
      </c>
      <c r="AT88" s="24" t="s">
        <v>790</v>
      </c>
      <c r="AU88" s="24" t="s">
        <v>858</v>
      </c>
      <c r="BK88" s="156">
        <f>BK89+BK358</f>
        <v>0</v>
      </c>
    </row>
    <row r="89" spans="2:65" s="10" customFormat="1" ht="37.35" customHeight="1">
      <c r="B89" s="157"/>
      <c r="D89" s="158" t="s">
        <v>790</v>
      </c>
      <c r="E89" s="159" t="s">
        <v>885</v>
      </c>
      <c r="F89" s="159" t="s">
        <v>886</v>
      </c>
      <c r="I89" s="160"/>
      <c r="J89" s="161">
        <f>BK89</f>
        <v>0</v>
      </c>
      <c r="L89" s="157"/>
      <c r="M89" s="162"/>
      <c r="N89" s="163"/>
      <c r="O89" s="163"/>
      <c r="P89" s="164">
        <f>P90+P188+P200+P235+P240+P296+P305+P329+P356</f>
        <v>0</v>
      </c>
      <c r="Q89" s="163"/>
      <c r="R89" s="164">
        <f>R90+R188+R200+R235+R240+R296+R305+R329+R356</f>
        <v>595.56416824000007</v>
      </c>
      <c r="S89" s="163"/>
      <c r="T89" s="165">
        <f>T90+T188+T200+T235+T240+T296+T305+T329+T356</f>
        <v>1757.6</v>
      </c>
      <c r="AR89" s="158" t="s">
        <v>799</v>
      </c>
      <c r="AT89" s="166" t="s">
        <v>790</v>
      </c>
      <c r="AU89" s="166" t="s">
        <v>791</v>
      </c>
      <c r="AY89" s="158" t="s">
        <v>887</v>
      </c>
      <c r="BK89" s="167">
        <f>BK90+BK188+BK200+BK235+BK240+BK296+BK305+BK329+BK356</f>
        <v>0</v>
      </c>
    </row>
    <row r="90" spans="2:65" s="10" customFormat="1" ht="19.899999999999999" customHeight="1">
      <c r="B90" s="157"/>
      <c r="D90" s="168" t="s">
        <v>790</v>
      </c>
      <c r="E90" s="169" t="s">
        <v>799</v>
      </c>
      <c r="F90" s="169" t="s">
        <v>888</v>
      </c>
      <c r="I90" s="160"/>
      <c r="J90" s="170">
        <f>BK90</f>
        <v>0</v>
      </c>
      <c r="L90" s="157"/>
      <c r="M90" s="162"/>
      <c r="N90" s="163"/>
      <c r="O90" s="163"/>
      <c r="P90" s="164">
        <f>SUM(P91:P187)</f>
        <v>0</v>
      </c>
      <c r="Q90" s="163"/>
      <c r="R90" s="164">
        <f>SUM(R91:R187)</f>
        <v>29.939999999999998</v>
      </c>
      <c r="S90" s="163"/>
      <c r="T90" s="165">
        <f>SUM(T91:T187)</f>
        <v>1757.6</v>
      </c>
      <c r="AR90" s="158" t="s">
        <v>799</v>
      </c>
      <c r="AT90" s="166" t="s">
        <v>790</v>
      </c>
      <c r="AU90" s="166" t="s">
        <v>799</v>
      </c>
      <c r="AY90" s="158" t="s">
        <v>887</v>
      </c>
      <c r="BK90" s="167">
        <f>SUM(BK91:BK187)</f>
        <v>0</v>
      </c>
    </row>
    <row r="91" spans="2:65" s="1" customFormat="1" ht="31.5" customHeight="1">
      <c r="B91" s="171"/>
      <c r="C91" s="172" t="s">
        <v>799</v>
      </c>
      <c r="D91" s="172" t="s">
        <v>889</v>
      </c>
      <c r="E91" s="173" t="s">
        <v>890</v>
      </c>
      <c r="F91" s="174" t="s">
        <v>891</v>
      </c>
      <c r="G91" s="175" t="s">
        <v>892</v>
      </c>
      <c r="H91" s="176">
        <v>170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4" t="s">
        <v>894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894</v>
      </c>
      <c r="BM91" s="24" t="s">
        <v>895</v>
      </c>
    </row>
    <row r="92" spans="2:65" s="11" customFormat="1">
      <c r="B92" s="184"/>
      <c r="D92" s="185" t="s">
        <v>896</v>
      </c>
      <c r="E92" s="186" t="s">
        <v>726</v>
      </c>
      <c r="F92" s="187" t="s">
        <v>897</v>
      </c>
      <c r="H92" s="188" t="s">
        <v>726</v>
      </c>
      <c r="I92" s="189"/>
      <c r="L92" s="184"/>
      <c r="M92" s="190"/>
      <c r="N92" s="191"/>
      <c r="O92" s="191"/>
      <c r="P92" s="191"/>
      <c r="Q92" s="191"/>
      <c r="R92" s="191"/>
      <c r="S92" s="191"/>
      <c r="T92" s="192"/>
      <c r="AT92" s="188" t="s">
        <v>896</v>
      </c>
      <c r="AU92" s="188" t="s">
        <v>802</v>
      </c>
      <c r="AV92" s="11" t="s">
        <v>799</v>
      </c>
      <c r="AW92" s="11" t="s">
        <v>755</v>
      </c>
      <c r="AX92" s="11" t="s">
        <v>791</v>
      </c>
      <c r="AY92" s="188" t="s">
        <v>887</v>
      </c>
    </row>
    <row r="93" spans="2:65" s="12" customFormat="1">
      <c r="B93" s="193"/>
      <c r="D93" s="194" t="s">
        <v>896</v>
      </c>
      <c r="E93" s="195" t="s">
        <v>726</v>
      </c>
      <c r="F93" s="196" t="s">
        <v>898</v>
      </c>
      <c r="H93" s="197">
        <v>170</v>
      </c>
      <c r="I93" s="198"/>
      <c r="L93" s="193"/>
      <c r="M93" s="199"/>
      <c r="N93" s="200"/>
      <c r="O93" s="200"/>
      <c r="P93" s="200"/>
      <c r="Q93" s="200"/>
      <c r="R93" s="200"/>
      <c r="S93" s="200"/>
      <c r="T93" s="201"/>
      <c r="AT93" s="202" t="s">
        <v>896</v>
      </c>
      <c r="AU93" s="202" t="s">
        <v>802</v>
      </c>
      <c r="AV93" s="12" t="s">
        <v>802</v>
      </c>
      <c r="AW93" s="12" t="s">
        <v>755</v>
      </c>
      <c r="AX93" s="12" t="s">
        <v>799</v>
      </c>
      <c r="AY93" s="202" t="s">
        <v>887</v>
      </c>
    </row>
    <row r="94" spans="2:65" s="1" customFormat="1" ht="44.25" customHeight="1">
      <c r="B94" s="171"/>
      <c r="C94" s="172" t="s">
        <v>802</v>
      </c>
      <c r="D94" s="172" t="s">
        <v>889</v>
      </c>
      <c r="E94" s="173" t="s">
        <v>899</v>
      </c>
      <c r="F94" s="174" t="s">
        <v>900</v>
      </c>
      <c r="G94" s="175" t="s">
        <v>892</v>
      </c>
      <c r="H94" s="176">
        <v>50</v>
      </c>
      <c r="I94" s="177"/>
      <c r="J94" s="178">
        <f>ROUND(I94*H94,2)</f>
        <v>0</v>
      </c>
      <c r="K94" s="174" t="s">
        <v>893</v>
      </c>
      <c r="L94" s="41"/>
      <c r="M94" s="179" t="s">
        <v>726</v>
      </c>
      <c r="N94" s="180" t="s">
        <v>762</v>
      </c>
      <c r="O94" s="42"/>
      <c r="P94" s="181">
        <f>O94*H94</f>
        <v>0</v>
      </c>
      <c r="Q94" s="181">
        <v>0</v>
      </c>
      <c r="R94" s="181">
        <f>Q94*H94</f>
        <v>0</v>
      </c>
      <c r="S94" s="181">
        <v>0.26</v>
      </c>
      <c r="T94" s="182">
        <f>S94*H94</f>
        <v>13</v>
      </c>
      <c r="AR94" s="24" t="s">
        <v>894</v>
      </c>
      <c r="AT94" s="24" t="s">
        <v>889</v>
      </c>
      <c r="AU94" s="24" t="s">
        <v>802</v>
      </c>
      <c r="AY94" s="24" t="s">
        <v>887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4" t="s">
        <v>799</v>
      </c>
      <c r="BK94" s="183">
        <f>ROUND(I94*H94,2)</f>
        <v>0</v>
      </c>
      <c r="BL94" s="24" t="s">
        <v>894</v>
      </c>
      <c r="BM94" s="24" t="s">
        <v>901</v>
      </c>
    </row>
    <row r="95" spans="2:65" s="11" customFormat="1">
      <c r="B95" s="184"/>
      <c r="D95" s="185" t="s">
        <v>896</v>
      </c>
      <c r="E95" s="186" t="s">
        <v>726</v>
      </c>
      <c r="F95" s="187" t="s">
        <v>897</v>
      </c>
      <c r="H95" s="188" t="s">
        <v>726</v>
      </c>
      <c r="I95" s="189"/>
      <c r="L95" s="184"/>
      <c r="M95" s="190"/>
      <c r="N95" s="191"/>
      <c r="O95" s="191"/>
      <c r="P95" s="191"/>
      <c r="Q95" s="191"/>
      <c r="R95" s="191"/>
      <c r="S95" s="191"/>
      <c r="T95" s="192"/>
      <c r="AT95" s="188" t="s">
        <v>896</v>
      </c>
      <c r="AU95" s="188" t="s">
        <v>802</v>
      </c>
      <c r="AV95" s="11" t="s">
        <v>799</v>
      </c>
      <c r="AW95" s="11" t="s">
        <v>755</v>
      </c>
      <c r="AX95" s="11" t="s">
        <v>791</v>
      </c>
      <c r="AY95" s="188" t="s">
        <v>887</v>
      </c>
    </row>
    <row r="96" spans="2:65" s="11" customFormat="1">
      <c r="B96" s="184"/>
      <c r="D96" s="185" t="s">
        <v>896</v>
      </c>
      <c r="E96" s="186" t="s">
        <v>726</v>
      </c>
      <c r="F96" s="187" t="s">
        <v>902</v>
      </c>
      <c r="H96" s="188" t="s">
        <v>726</v>
      </c>
      <c r="I96" s="189"/>
      <c r="L96" s="184"/>
      <c r="M96" s="190"/>
      <c r="N96" s="191"/>
      <c r="O96" s="191"/>
      <c r="P96" s="191"/>
      <c r="Q96" s="191"/>
      <c r="R96" s="191"/>
      <c r="S96" s="191"/>
      <c r="T96" s="192"/>
      <c r="AT96" s="188" t="s">
        <v>896</v>
      </c>
      <c r="AU96" s="188" t="s">
        <v>802</v>
      </c>
      <c r="AV96" s="11" t="s">
        <v>799</v>
      </c>
      <c r="AW96" s="11" t="s">
        <v>755</v>
      </c>
      <c r="AX96" s="11" t="s">
        <v>791</v>
      </c>
      <c r="AY96" s="188" t="s">
        <v>887</v>
      </c>
    </row>
    <row r="97" spans="2:65" s="12" customFormat="1">
      <c r="B97" s="193"/>
      <c r="D97" s="194" t="s">
        <v>896</v>
      </c>
      <c r="E97" s="195" t="s">
        <v>726</v>
      </c>
      <c r="F97" s="196" t="s">
        <v>903</v>
      </c>
      <c r="H97" s="197">
        <v>50</v>
      </c>
      <c r="I97" s="198"/>
      <c r="L97" s="193"/>
      <c r="M97" s="199"/>
      <c r="N97" s="200"/>
      <c r="O97" s="200"/>
      <c r="P97" s="200"/>
      <c r="Q97" s="200"/>
      <c r="R97" s="200"/>
      <c r="S97" s="200"/>
      <c r="T97" s="201"/>
      <c r="AT97" s="202" t="s">
        <v>896</v>
      </c>
      <c r="AU97" s="202" t="s">
        <v>802</v>
      </c>
      <c r="AV97" s="12" t="s">
        <v>802</v>
      </c>
      <c r="AW97" s="12" t="s">
        <v>755</v>
      </c>
      <c r="AX97" s="12" t="s">
        <v>799</v>
      </c>
      <c r="AY97" s="202" t="s">
        <v>887</v>
      </c>
    </row>
    <row r="98" spans="2:65" s="1" customFormat="1" ht="44.25" customHeight="1">
      <c r="B98" s="171"/>
      <c r="C98" s="172" t="s">
        <v>904</v>
      </c>
      <c r="D98" s="172" t="s">
        <v>889</v>
      </c>
      <c r="E98" s="173" t="s">
        <v>905</v>
      </c>
      <c r="F98" s="174" t="s">
        <v>906</v>
      </c>
      <c r="G98" s="175" t="s">
        <v>892</v>
      </c>
      <c r="H98" s="176">
        <v>50</v>
      </c>
      <c r="I98" s="177"/>
      <c r="J98" s="178">
        <f>ROUND(I98*H98,2)</f>
        <v>0</v>
      </c>
      <c r="K98" s="174" t="s">
        <v>893</v>
      </c>
      <c r="L98" s="41"/>
      <c r="M98" s="179" t="s">
        <v>726</v>
      </c>
      <c r="N98" s="180" t="s">
        <v>762</v>
      </c>
      <c r="O98" s="42"/>
      <c r="P98" s="181">
        <f>O98*H98</f>
        <v>0</v>
      </c>
      <c r="Q98" s="181">
        <v>0</v>
      </c>
      <c r="R98" s="181">
        <f>Q98*H98</f>
        <v>0</v>
      </c>
      <c r="S98" s="181">
        <v>0.18</v>
      </c>
      <c r="T98" s="182">
        <f>S98*H98</f>
        <v>9</v>
      </c>
      <c r="AR98" s="24" t="s">
        <v>894</v>
      </c>
      <c r="AT98" s="24" t="s">
        <v>889</v>
      </c>
      <c r="AU98" s="24" t="s">
        <v>802</v>
      </c>
      <c r="AY98" s="24" t="s">
        <v>887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24" t="s">
        <v>799</v>
      </c>
      <c r="BK98" s="183">
        <f>ROUND(I98*H98,2)</f>
        <v>0</v>
      </c>
      <c r="BL98" s="24" t="s">
        <v>894</v>
      </c>
      <c r="BM98" s="24" t="s">
        <v>907</v>
      </c>
    </row>
    <row r="99" spans="2:65" s="11" customFormat="1">
      <c r="B99" s="184"/>
      <c r="D99" s="185" t="s">
        <v>896</v>
      </c>
      <c r="E99" s="186" t="s">
        <v>726</v>
      </c>
      <c r="F99" s="187" t="s">
        <v>897</v>
      </c>
      <c r="H99" s="188" t="s">
        <v>726</v>
      </c>
      <c r="I99" s="189"/>
      <c r="L99" s="184"/>
      <c r="M99" s="190"/>
      <c r="N99" s="191"/>
      <c r="O99" s="191"/>
      <c r="P99" s="191"/>
      <c r="Q99" s="191"/>
      <c r="R99" s="191"/>
      <c r="S99" s="191"/>
      <c r="T99" s="192"/>
      <c r="AT99" s="188" t="s">
        <v>896</v>
      </c>
      <c r="AU99" s="188" t="s">
        <v>802</v>
      </c>
      <c r="AV99" s="11" t="s">
        <v>799</v>
      </c>
      <c r="AW99" s="11" t="s">
        <v>755</v>
      </c>
      <c r="AX99" s="11" t="s">
        <v>791</v>
      </c>
      <c r="AY99" s="188" t="s">
        <v>887</v>
      </c>
    </row>
    <row r="100" spans="2:65" s="11" customFormat="1">
      <c r="B100" s="184"/>
      <c r="D100" s="185" t="s">
        <v>896</v>
      </c>
      <c r="E100" s="186" t="s">
        <v>726</v>
      </c>
      <c r="F100" s="187" t="s">
        <v>908</v>
      </c>
      <c r="H100" s="188" t="s">
        <v>726</v>
      </c>
      <c r="I100" s="189"/>
      <c r="L100" s="184"/>
      <c r="M100" s="190"/>
      <c r="N100" s="191"/>
      <c r="O100" s="191"/>
      <c r="P100" s="191"/>
      <c r="Q100" s="191"/>
      <c r="R100" s="191"/>
      <c r="S100" s="191"/>
      <c r="T100" s="192"/>
      <c r="AT100" s="188" t="s">
        <v>896</v>
      </c>
      <c r="AU100" s="188" t="s">
        <v>802</v>
      </c>
      <c r="AV100" s="11" t="s">
        <v>799</v>
      </c>
      <c r="AW100" s="11" t="s">
        <v>755</v>
      </c>
      <c r="AX100" s="11" t="s">
        <v>791</v>
      </c>
      <c r="AY100" s="188" t="s">
        <v>887</v>
      </c>
    </row>
    <row r="101" spans="2:65" s="12" customFormat="1">
      <c r="B101" s="193"/>
      <c r="D101" s="194" t="s">
        <v>896</v>
      </c>
      <c r="E101" s="195" t="s">
        <v>726</v>
      </c>
      <c r="F101" s="196" t="s">
        <v>903</v>
      </c>
      <c r="H101" s="197">
        <v>50</v>
      </c>
      <c r="I101" s="198"/>
      <c r="L101" s="193"/>
      <c r="M101" s="199"/>
      <c r="N101" s="200"/>
      <c r="O101" s="200"/>
      <c r="P101" s="200"/>
      <c r="Q101" s="200"/>
      <c r="R101" s="200"/>
      <c r="S101" s="200"/>
      <c r="T101" s="201"/>
      <c r="AT101" s="202" t="s">
        <v>896</v>
      </c>
      <c r="AU101" s="202" t="s">
        <v>802</v>
      </c>
      <c r="AV101" s="12" t="s">
        <v>802</v>
      </c>
      <c r="AW101" s="12" t="s">
        <v>755</v>
      </c>
      <c r="AX101" s="12" t="s">
        <v>799</v>
      </c>
      <c r="AY101" s="202" t="s">
        <v>887</v>
      </c>
    </row>
    <row r="102" spans="2:65" s="1" customFormat="1" ht="44.25" customHeight="1">
      <c r="B102" s="171"/>
      <c r="C102" s="172" t="s">
        <v>894</v>
      </c>
      <c r="D102" s="172" t="s">
        <v>889</v>
      </c>
      <c r="E102" s="173" t="s">
        <v>909</v>
      </c>
      <c r="F102" s="174" t="s">
        <v>910</v>
      </c>
      <c r="G102" s="175" t="s">
        <v>892</v>
      </c>
      <c r="H102" s="176">
        <v>50</v>
      </c>
      <c r="I102" s="177"/>
      <c r="J102" s="178">
        <f>ROUND(I102*H102,2)</f>
        <v>0</v>
      </c>
      <c r="K102" s="174" t="s">
        <v>893</v>
      </c>
      <c r="L102" s="41"/>
      <c r="M102" s="179" t="s">
        <v>726</v>
      </c>
      <c r="N102" s="180" t="s">
        <v>762</v>
      </c>
      <c r="O102" s="42"/>
      <c r="P102" s="181">
        <f>O102*H102</f>
        <v>0</v>
      </c>
      <c r="Q102" s="181">
        <v>0</v>
      </c>
      <c r="R102" s="181">
        <f>Q102*H102</f>
        <v>0</v>
      </c>
      <c r="S102" s="181">
        <v>0.44</v>
      </c>
      <c r="T102" s="182">
        <f>S102*H102</f>
        <v>22</v>
      </c>
      <c r="AR102" s="24" t="s">
        <v>894</v>
      </c>
      <c r="AT102" s="24" t="s">
        <v>889</v>
      </c>
      <c r="AU102" s="24" t="s">
        <v>802</v>
      </c>
      <c r="AY102" s="24" t="s">
        <v>887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24" t="s">
        <v>799</v>
      </c>
      <c r="BK102" s="183">
        <f>ROUND(I102*H102,2)</f>
        <v>0</v>
      </c>
      <c r="BL102" s="24" t="s">
        <v>894</v>
      </c>
      <c r="BM102" s="24" t="s">
        <v>911</v>
      </c>
    </row>
    <row r="103" spans="2:65" s="11" customFormat="1">
      <c r="B103" s="184"/>
      <c r="D103" s="185" t="s">
        <v>896</v>
      </c>
      <c r="E103" s="186" t="s">
        <v>726</v>
      </c>
      <c r="F103" s="187" t="s">
        <v>897</v>
      </c>
      <c r="H103" s="188" t="s">
        <v>726</v>
      </c>
      <c r="I103" s="189"/>
      <c r="L103" s="184"/>
      <c r="M103" s="190"/>
      <c r="N103" s="191"/>
      <c r="O103" s="191"/>
      <c r="P103" s="191"/>
      <c r="Q103" s="191"/>
      <c r="R103" s="191"/>
      <c r="S103" s="191"/>
      <c r="T103" s="192"/>
      <c r="AT103" s="188" t="s">
        <v>896</v>
      </c>
      <c r="AU103" s="188" t="s">
        <v>802</v>
      </c>
      <c r="AV103" s="11" t="s">
        <v>799</v>
      </c>
      <c r="AW103" s="11" t="s">
        <v>755</v>
      </c>
      <c r="AX103" s="11" t="s">
        <v>791</v>
      </c>
      <c r="AY103" s="188" t="s">
        <v>887</v>
      </c>
    </row>
    <row r="104" spans="2:65" s="11" customFormat="1">
      <c r="B104" s="184"/>
      <c r="D104" s="185" t="s">
        <v>896</v>
      </c>
      <c r="E104" s="186" t="s">
        <v>726</v>
      </c>
      <c r="F104" s="187" t="s">
        <v>912</v>
      </c>
      <c r="H104" s="188" t="s">
        <v>726</v>
      </c>
      <c r="I104" s="189"/>
      <c r="L104" s="184"/>
      <c r="M104" s="190"/>
      <c r="N104" s="191"/>
      <c r="O104" s="191"/>
      <c r="P104" s="191"/>
      <c r="Q104" s="191"/>
      <c r="R104" s="191"/>
      <c r="S104" s="191"/>
      <c r="T104" s="192"/>
      <c r="AT104" s="188" t="s">
        <v>896</v>
      </c>
      <c r="AU104" s="188" t="s">
        <v>802</v>
      </c>
      <c r="AV104" s="11" t="s">
        <v>799</v>
      </c>
      <c r="AW104" s="11" t="s">
        <v>755</v>
      </c>
      <c r="AX104" s="11" t="s">
        <v>791</v>
      </c>
      <c r="AY104" s="188" t="s">
        <v>887</v>
      </c>
    </row>
    <row r="105" spans="2:65" s="12" customFormat="1">
      <c r="B105" s="193"/>
      <c r="D105" s="194" t="s">
        <v>896</v>
      </c>
      <c r="E105" s="195" t="s">
        <v>726</v>
      </c>
      <c r="F105" s="196" t="s">
        <v>903</v>
      </c>
      <c r="H105" s="197">
        <v>50</v>
      </c>
      <c r="I105" s="198"/>
      <c r="L105" s="193"/>
      <c r="M105" s="199"/>
      <c r="N105" s="200"/>
      <c r="O105" s="200"/>
      <c r="P105" s="200"/>
      <c r="Q105" s="200"/>
      <c r="R105" s="200"/>
      <c r="S105" s="200"/>
      <c r="T105" s="201"/>
      <c r="AT105" s="202" t="s">
        <v>896</v>
      </c>
      <c r="AU105" s="202" t="s">
        <v>802</v>
      </c>
      <c r="AV105" s="12" t="s">
        <v>802</v>
      </c>
      <c r="AW105" s="12" t="s">
        <v>755</v>
      </c>
      <c r="AX105" s="12" t="s">
        <v>799</v>
      </c>
      <c r="AY105" s="202" t="s">
        <v>887</v>
      </c>
    </row>
    <row r="106" spans="2:65" s="1" customFormat="1" ht="44.25" customHeight="1">
      <c r="B106" s="171"/>
      <c r="C106" s="172" t="s">
        <v>913</v>
      </c>
      <c r="D106" s="172" t="s">
        <v>889</v>
      </c>
      <c r="E106" s="173" t="s">
        <v>914</v>
      </c>
      <c r="F106" s="174" t="s">
        <v>915</v>
      </c>
      <c r="G106" s="175" t="s">
        <v>892</v>
      </c>
      <c r="H106" s="176">
        <v>1800</v>
      </c>
      <c r="I106" s="177"/>
      <c r="J106" s="178">
        <f>ROUND(I106*H106,2)</f>
        <v>0</v>
      </c>
      <c r="K106" s="174" t="s">
        <v>893</v>
      </c>
      <c r="L106" s="41"/>
      <c r="M106" s="179" t="s">
        <v>726</v>
      </c>
      <c r="N106" s="180" t="s">
        <v>762</v>
      </c>
      <c r="O106" s="42"/>
      <c r="P106" s="181">
        <f>O106*H106</f>
        <v>0</v>
      </c>
      <c r="Q106" s="181">
        <v>0</v>
      </c>
      <c r="R106" s="181">
        <f>Q106*H106</f>
        <v>0</v>
      </c>
      <c r="S106" s="181">
        <v>0.44</v>
      </c>
      <c r="T106" s="182">
        <f>S106*H106</f>
        <v>792</v>
      </c>
      <c r="AR106" s="24" t="s">
        <v>894</v>
      </c>
      <c r="AT106" s="24" t="s">
        <v>889</v>
      </c>
      <c r="AU106" s="24" t="s">
        <v>802</v>
      </c>
      <c r="AY106" s="24" t="s">
        <v>887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4" t="s">
        <v>799</v>
      </c>
      <c r="BK106" s="183">
        <f>ROUND(I106*H106,2)</f>
        <v>0</v>
      </c>
      <c r="BL106" s="24" t="s">
        <v>894</v>
      </c>
      <c r="BM106" s="24" t="s">
        <v>916</v>
      </c>
    </row>
    <row r="107" spans="2:65" s="11" customFormat="1">
      <c r="B107" s="184"/>
      <c r="D107" s="185" t="s">
        <v>896</v>
      </c>
      <c r="E107" s="186" t="s">
        <v>726</v>
      </c>
      <c r="F107" s="187" t="s">
        <v>897</v>
      </c>
      <c r="H107" s="188" t="s">
        <v>726</v>
      </c>
      <c r="I107" s="189"/>
      <c r="L107" s="184"/>
      <c r="M107" s="190"/>
      <c r="N107" s="191"/>
      <c r="O107" s="191"/>
      <c r="P107" s="191"/>
      <c r="Q107" s="191"/>
      <c r="R107" s="191"/>
      <c r="S107" s="191"/>
      <c r="T107" s="192"/>
      <c r="AT107" s="188" t="s">
        <v>896</v>
      </c>
      <c r="AU107" s="188" t="s">
        <v>802</v>
      </c>
      <c r="AV107" s="11" t="s">
        <v>799</v>
      </c>
      <c r="AW107" s="11" t="s">
        <v>755</v>
      </c>
      <c r="AX107" s="11" t="s">
        <v>791</v>
      </c>
      <c r="AY107" s="188" t="s">
        <v>887</v>
      </c>
    </row>
    <row r="108" spans="2:65" s="11" customFormat="1">
      <c r="B108" s="184"/>
      <c r="D108" s="185" t="s">
        <v>896</v>
      </c>
      <c r="E108" s="186" t="s">
        <v>726</v>
      </c>
      <c r="F108" s="187" t="s">
        <v>917</v>
      </c>
      <c r="H108" s="188" t="s">
        <v>726</v>
      </c>
      <c r="I108" s="189"/>
      <c r="L108" s="184"/>
      <c r="M108" s="190"/>
      <c r="N108" s="191"/>
      <c r="O108" s="191"/>
      <c r="P108" s="191"/>
      <c r="Q108" s="191"/>
      <c r="R108" s="191"/>
      <c r="S108" s="191"/>
      <c r="T108" s="192"/>
      <c r="AT108" s="188" t="s">
        <v>896</v>
      </c>
      <c r="AU108" s="188" t="s">
        <v>802</v>
      </c>
      <c r="AV108" s="11" t="s">
        <v>799</v>
      </c>
      <c r="AW108" s="11" t="s">
        <v>755</v>
      </c>
      <c r="AX108" s="11" t="s">
        <v>791</v>
      </c>
      <c r="AY108" s="188" t="s">
        <v>887</v>
      </c>
    </row>
    <row r="109" spans="2:65" s="12" customFormat="1">
      <c r="B109" s="193"/>
      <c r="D109" s="194" t="s">
        <v>896</v>
      </c>
      <c r="E109" s="195" t="s">
        <v>726</v>
      </c>
      <c r="F109" s="196" t="s">
        <v>918</v>
      </c>
      <c r="H109" s="197">
        <v>1800</v>
      </c>
      <c r="I109" s="198"/>
      <c r="L109" s="193"/>
      <c r="M109" s="199"/>
      <c r="N109" s="200"/>
      <c r="O109" s="200"/>
      <c r="P109" s="200"/>
      <c r="Q109" s="200"/>
      <c r="R109" s="200"/>
      <c r="S109" s="200"/>
      <c r="T109" s="201"/>
      <c r="AT109" s="202" t="s">
        <v>896</v>
      </c>
      <c r="AU109" s="202" t="s">
        <v>802</v>
      </c>
      <c r="AV109" s="12" t="s">
        <v>802</v>
      </c>
      <c r="AW109" s="12" t="s">
        <v>755</v>
      </c>
      <c r="AX109" s="12" t="s">
        <v>799</v>
      </c>
      <c r="AY109" s="202" t="s">
        <v>887</v>
      </c>
    </row>
    <row r="110" spans="2:65" s="1" customFormat="1" ht="44.25" customHeight="1">
      <c r="B110" s="171"/>
      <c r="C110" s="172" t="s">
        <v>919</v>
      </c>
      <c r="D110" s="172" t="s">
        <v>889</v>
      </c>
      <c r="E110" s="173" t="s">
        <v>920</v>
      </c>
      <c r="F110" s="174" t="s">
        <v>921</v>
      </c>
      <c r="G110" s="175" t="s">
        <v>892</v>
      </c>
      <c r="H110" s="176">
        <v>1800</v>
      </c>
      <c r="I110" s="177"/>
      <c r="J110" s="178">
        <f>ROUND(I110*H110,2)</f>
        <v>0</v>
      </c>
      <c r="K110" s="174" t="s">
        <v>893</v>
      </c>
      <c r="L110" s="41"/>
      <c r="M110" s="179" t="s">
        <v>726</v>
      </c>
      <c r="N110" s="180" t="s">
        <v>762</v>
      </c>
      <c r="O110" s="42"/>
      <c r="P110" s="181">
        <f>O110*H110</f>
        <v>0</v>
      </c>
      <c r="Q110" s="181">
        <v>2.4000000000000001E-4</v>
      </c>
      <c r="R110" s="181">
        <f>Q110*H110</f>
        <v>0.432</v>
      </c>
      <c r="S110" s="181">
        <v>0.51200000000000001</v>
      </c>
      <c r="T110" s="182">
        <f>S110*H110</f>
        <v>921.6</v>
      </c>
      <c r="AR110" s="24" t="s">
        <v>894</v>
      </c>
      <c r="AT110" s="24" t="s">
        <v>889</v>
      </c>
      <c r="AU110" s="24" t="s">
        <v>802</v>
      </c>
      <c r="AY110" s="24" t="s">
        <v>887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24" t="s">
        <v>799</v>
      </c>
      <c r="BK110" s="183">
        <f>ROUND(I110*H110,2)</f>
        <v>0</v>
      </c>
      <c r="BL110" s="24" t="s">
        <v>894</v>
      </c>
      <c r="BM110" s="24" t="s">
        <v>922</v>
      </c>
    </row>
    <row r="111" spans="2:65" s="11" customFormat="1">
      <c r="B111" s="184"/>
      <c r="D111" s="185" t="s">
        <v>896</v>
      </c>
      <c r="E111" s="186" t="s">
        <v>726</v>
      </c>
      <c r="F111" s="187" t="s">
        <v>897</v>
      </c>
      <c r="H111" s="188" t="s">
        <v>726</v>
      </c>
      <c r="I111" s="189"/>
      <c r="L111" s="184"/>
      <c r="M111" s="190"/>
      <c r="N111" s="191"/>
      <c r="O111" s="191"/>
      <c r="P111" s="191"/>
      <c r="Q111" s="191"/>
      <c r="R111" s="191"/>
      <c r="S111" s="191"/>
      <c r="T111" s="192"/>
      <c r="AT111" s="188" t="s">
        <v>896</v>
      </c>
      <c r="AU111" s="188" t="s">
        <v>802</v>
      </c>
      <c r="AV111" s="11" t="s">
        <v>799</v>
      </c>
      <c r="AW111" s="11" t="s">
        <v>755</v>
      </c>
      <c r="AX111" s="11" t="s">
        <v>791</v>
      </c>
      <c r="AY111" s="188" t="s">
        <v>887</v>
      </c>
    </row>
    <row r="112" spans="2:65" s="11" customFormat="1">
      <c r="B112" s="184"/>
      <c r="D112" s="185" t="s">
        <v>896</v>
      </c>
      <c r="E112" s="186" t="s">
        <v>726</v>
      </c>
      <c r="F112" s="187" t="s">
        <v>923</v>
      </c>
      <c r="H112" s="188" t="s">
        <v>726</v>
      </c>
      <c r="I112" s="189"/>
      <c r="L112" s="184"/>
      <c r="M112" s="190"/>
      <c r="N112" s="191"/>
      <c r="O112" s="191"/>
      <c r="P112" s="191"/>
      <c r="Q112" s="191"/>
      <c r="R112" s="191"/>
      <c r="S112" s="191"/>
      <c r="T112" s="192"/>
      <c r="AT112" s="188" t="s">
        <v>896</v>
      </c>
      <c r="AU112" s="188" t="s">
        <v>802</v>
      </c>
      <c r="AV112" s="11" t="s">
        <v>799</v>
      </c>
      <c r="AW112" s="11" t="s">
        <v>755</v>
      </c>
      <c r="AX112" s="11" t="s">
        <v>791</v>
      </c>
      <c r="AY112" s="188" t="s">
        <v>887</v>
      </c>
    </row>
    <row r="113" spans="2:65" s="12" customFormat="1">
      <c r="B113" s="193"/>
      <c r="D113" s="194" t="s">
        <v>896</v>
      </c>
      <c r="E113" s="195" t="s">
        <v>726</v>
      </c>
      <c r="F113" s="196" t="s">
        <v>918</v>
      </c>
      <c r="H113" s="197">
        <v>1800</v>
      </c>
      <c r="I113" s="198"/>
      <c r="L113" s="193"/>
      <c r="M113" s="199"/>
      <c r="N113" s="200"/>
      <c r="O113" s="200"/>
      <c r="P113" s="200"/>
      <c r="Q113" s="200"/>
      <c r="R113" s="200"/>
      <c r="S113" s="200"/>
      <c r="T113" s="201"/>
      <c r="AT113" s="202" t="s">
        <v>896</v>
      </c>
      <c r="AU113" s="202" t="s">
        <v>802</v>
      </c>
      <c r="AV113" s="12" t="s">
        <v>802</v>
      </c>
      <c r="AW113" s="12" t="s">
        <v>755</v>
      </c>
      <c r="AX113" s="12" t="s">
        <v>799</v>
      </c>
      <c r="AY113" s="202" t="s">
        <v>887</v>
      </c>
    </row>
    <row r="114" spans="2:65" s="1" customFormat="1" ht="31.5" customHeight="1">
      <c r="B114" s="171"/>
      <c r="C114" s="172" t="s">
        <v>924</v>
      </c>
      <c r="D114" s="172" t="s">
        <v>889</v>
      </c>
      <c r="E114" s="173" t="s">
        <v>925</v>
      </c>
      <c r="F114" s="174" t="s">
        <v>926</v>
      </c>
      <c r="G114" s="175" t="s">
        <v>927</v>
      </c>
      <c r="H114" s="176">
        <v>329.964</v>
      </c>
      <c r="I114" s="177"/>
      <c r="J114" s="178">
        <f>ROUND(I114*H114,2)</f>
        <v>0</v>
      </c>
      <c r="K114" s="174" t="s">
        <v>893</v>
      </c>
      <c r="L114" s="41"/>
      <c r="M114" s="179" t="s">
        <v>726</v>
      </c>
      <c r="N114" s="180" t="s">
        <v>762</v>
      </c>
      <c r="O114" s="42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AR114" s="24" t="s">
        <v>894</v>
      </c>
      <c r="AT114" s="24" t="s">
        <v>889</v>
      </c>
      <c r="AU114" s="24" t="s">
        <v>802</v>
      </c>
      <c r="AY114" s="24" t="s">
        <v>887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24" t="s">
        <v>799</v>
      </c>
      <c r="BK114" s="183">
        <f>ROUND(I114*H114,2)</f>
        <v>0</v>
      </c>
      <c r="BL114" s="24" t="s">
        <v>894</v>
      </c>
      <c r="BM114" s="24" t="s">
        <v>928</v>
      </c>
    </row>
    <row r="115" spans="2:65" s="11" customFormat="1" ht="27">
      <c r="B115" s="184"/>
      <c r="D115" s="185" t="s">
        <v>896</v>
      </c>
      <c r="E115" s="186" t="s">
        <v>726</v>
      </c>
      <c r="F115" s="187" t="s">
        <v>929</v>
      </c>
      <c r="H115" s="188" t="s">
        <v>726</v>
      </c>
      <c r="I115" s="189"/>
      <c r="L115" s="184"/>
      <c r="M115" s="190"/>
      <c r="N115" s="191"/>
      <c r="O115" s="191"/>
      <c r="P115" s="191"/>
      <c r="Q115" s="191"/>
      <c r="R115" s="191"/>
      <c r="S115" s="191"/>
      <c r="T115" s="192"/>
      <c r="AT115" s="188" t="s">
        <v>896</v>
      </c>
      <c r="AU115" s="188" t="s">
        <v>802</v>
      </c>
      <c r="AV115" s="11" t="s">
        <v>799</v>
      </c>
      <c r="AW115" s="11" t="s">
        <v>755</v>
      </c>
      <c r="AX115" s="11" t="s">
        <v>791</v>
      </c>
      <c r="AY115" s="188" t="s">
        <v>887</v>
      </c>
    </row>
    <row r="116" spans="2:65" s="11" customFormat="1">
      <c r="B116" s="184"/>
      <c r="D116" s="185" t="s">
        <v>896</v>
      </c>
      <c r="E116" s="186" t="s">
        <v>726</v>
      </c>
      <c r="F116" s="187" t="s">
        <v>897</v>
      </c>
      <c r="H116" s="188" t="s">
        <v>726</v>
      </c>
      <c r="I116" s="189"/>
      <c r="L116" s="184"/>
      <c r="M116" s="190"/>
      <c r="N116" s="191"/>
      <c r="O116" s="191"/>
      <c r="P116" s="191"/>
      <c r="Q116" s="191"/>
      <c r="R116" s="191"/>
      <c r="S116" s="191"/>
      <c r="T116" s="192"/>
      <c r="AT116" s="188" t="s">
        <v>896</v>
      </c>
      <c r="AU116" s="188" t="s">
        <v>802</v>
      </c>
      <c r="AV116" s="11" t="s">
        <v>799</v>
      </c>
      <c r="AW116" s="11" t="s">
        <v>755</v>
      </c>
      <c r="AX116" s="11" t="s">
        <v>791</v>
      </c>
      <c r="AY116" s="188" t="s">
        <v>887</v>
      </c>
    </row>
    <row r="117" spans="2:65" s="11" customFormat="1">
      <c r="B117" s="184"/>
      <c r="D117" s="185" t="s">
        <v>896</v>
      </c>
      <c r="E117" s="186" t="s">
        <v>726</v>
      </c>
      <c r="F117" s="187" t="s">
        <v>930</v>
      </c>
      <c r="H117" s="188" t="s">
        <v>726</v>
      </c>
      <c r="I117" s="189"/>
      <c r="L117" s="184"/>
      <c r="M117" s="190"/>
      <c r="N117" s="191"/>
      <c r="O117" s="191"/>
      <c r="P117" s="191"/>
      <c r="Q117" s="191"/>
      <c r="R117" s="191"/>
      <c r="S117" s="191"/>
      <c r="T117" s="192"/>
      <c r="AT117" s="188" t="s">
        <v>896</v>
      </c>
      <c r="AU117" s="188" t="s">
        <v>802</v>
      </c>
      <c r="AV117" s="11" t="s">
        <v>799</v>
      </c>
      <c r="AW117" s="11" t="s">
        <v>755</v>
      </c>
      <c r="AX117" s="11" t="s">
        <v>791</v>
      </c>
      <c r="AY117" s="188" t="s">
        <v>887</v>
      </c>
    </row>
    <row r="118" spans="2:65" s="11" customFormat="1">
      <c r="B118" s="184"/>
      <c r="D118" s="185" t="s">
        <v>896</v>
      </c>
      <c r="E118" s="186" t="s">
        <v>726</v>
      </c>
      <c r="F118" s="187" t="s">
        <v>931</v>
      </c>
      <c r="H118" s="188" t="s">
        <v>726</v>
      </c>
      <c r="I118" s="189"/>
      <c r="L118" s="184"/>
      <c r="M118" s="190"/>
      <c r="N118" s="191"/>
      <c r="O118" s="191"/>
      <c r="P118" s="191"/>
      <c r="Q118" s="191"/>
      <c r="R118" s="191"/>
      <c r="S118" s="191"/>
      <c r="T118" s="192"/>
      <c r="AT118" s="188" t="s">
        <v>896</v>
      </c>
      <c r="AU118" s="188" t="s">
        <v>802</v>
      </c>
      <c r="AV118" s="11" t="s">
        <v>799</v>
      </c>
      <c r="AW118" s="11" t="s">
        <v>755</v>
      </c>
      <c r="AX118" s="11" t="s">
        <v>791</v>
      </c>
      <c r="AY118" s="188" t="s">
        <v>887</v>
      </c>
    </row>
    <row r="119" spans="2:65" s="12" customFormat="1">
      <c r="B119" s="193"/>
      <c r="D119" s="185" t="s">
        <v>896</v>
      </c>
      <c r="E119" s="202" t="s">
        <v>726</v>
      </c>
      <c r="F119" s="203" t="s">
        <v>932</v>
      </c>
      <c r="H119" s="204">
        <v>1412.89</v>
      </c>
      <c r="I119" s="198"/>
      <c r="L119" s="193"/>
      <c r="M119" s="199"/>
      <c r="N119" s="200"/>
      <c r="O119" s="200"/>
      <c r="P119" s="200"/>
      <c r="Q119" s="200"/>
      <c r="R119" s="200"/>
      <c r="S119" s="200"/>
      <c r="T119" s="201"/>
      <c r="AT119" s="202" t="s">
        <v>896</v>
      </c>
      <c r="AU119" s="202" t="s">
        <v>802</v>
      </c>
      <c r="AV119" s="12" t="s">
        <v>802</v>
      </c>
      <c r="AW119" s="12" t="s">
        <v>755</v>
      </c>
      <c r="AX119" s="12" t="s">
        <v>791</v>
      </c>
      <c r="AY119" s="202" t="s">
        <v>887</v>
      </c>
    </row>
    <row r="120" spans="2:65" s="11" customFormat="1">
      <c r="B120" s="184"/>
      <c r="D120" s="185" t="s">
        <v>896</v>
      </c>
      <c r="E120" s="186" t="s">
        <v>726</v>
      </c>
      <c r="F120" s="187" t="s">
        <v>933</v>
      </c>
      <c r="H120" s="188" t="s">
        <v>726</v>
      </c>
      <c r="I120" s="189"/>
      <c r="L120" s="184"/>
      <c r="M120" s="190"/>
      <c r="N120" s="191"/>
      <c r="O120" s="191"/>
      <c r="P120" s="191"/>
      <c r="Q120" s="191"/>
      <c r="R120" s="191"/>
      <c r="S120" s="191"/>
      <c r="T120" s="192"/>
      <c r="AT120" s="188" t="s">
        <v>896</v>
      </c>
      <c r="AU120" s="188" t="s">
        <v>802</v>
      </c>
      <c r="AV120" s="11" t="s">
        <v>799</v>
      </c>
      <c r="AW120" s="11" t="s">
        <v>755</v>
      </c>
      <c r="AX120" s="11" t="s">
        <v>791</v>
      </c>
      <c r="AY120" s="188" t="s">
        <v>887</v>
      </c>
    </row>
    <row r="121" spans="2:65" s="11" customFormat="1">
      <c r="B121" s="184"/>
      <c r="D121" s="185" t="s">
        <v>896</v>
      </c>
      <c r="E121" s="186" t="s">
        <v>726</v>
      </c>
      <c r="F121" s="187" t="s">
        <v>897</v>
      </c>
      <c r="H121" s="188" t="s">
        <v>726</v>
      </c>
      <c r="I121" s="189"/>
      <c r="L121" s="184"/>
      <c r="M121" s="190"/>
      <c r="N121" s="191"/>
      <c r="O121" s="191"/>
      <c r="P121" s="191"/>
      <c r="Q121" s="191"/>
      <c r="R121" s="191"/>
      <c r="S121" s="191"/>
      <c r="T121" s="192"/>
      <c r="AT121" s="188" t="s">
        <v>896</v>
      </c>
      <c r="AU121" s="188" t="s">
        <v>802</v>
      </c>
      <c r="AV121" s="11" t="s">
        <v>799</v>
      </c>
      <c r="AW121" s="11" t="s">
        <v>755</v>
      </c>
      <c r="AX121" s="11" t="s">
        <v>791</v>
      </c>
      <c r="AY121" s="188" t="s">
        <v>887</v>
      </c>
    </row>
    <row r="122" spans="2:65" s="12" customFormat="1">
      <c r="B122" s="193"/>
      <c r="D122" s="185" t="s">
        <v>896</v>
      </c>
      <c r="E122" s="202" t="s">
        <v>726</v>
      </c>
      <c r="F122" s="203" t="s">
        <v>934</v>
      </c>
      <c r="H122" s="204">
        <v>-862.95</v>
      </c>
      <c r="I122" s="198"/>
      <c r="L122" s="193"/>
      <c r="M122" s="199"/>
      <c r="N122" s="200"/>
      <c r="O122" s="200"/>
      <c r="P122" s="200"/>
      <c r="Q122" s="200"/>
      <c r="R122" s="200"/>
      <c r="S122" s="200"/>
      <c r="T122" s="201"/>
      <c r="AT122" s="202" t="s">
        <v>896</v>
      </c>
      <c r="AU122" s="202" t="s">
        <v>802</v>
      </c>
      <c r="AV122" s="12" t="s">
        <v>802</v>
      </c>
      <c r="AW122" s="12" t="s">
        <v>755</v>
      </c>
      <c r="AX122" s="12" t="s">
        <v>791</v>
      </c>
      <c r="AY122" s="202" t="s">
        <v>887</v>
      </c>
    </row>
    <row r="123" spans="2:65" s="13" customFormat="1">
      <c r="B123" s="205"/>
      <c r="D123" s="185" t="s">
        <v>896</v>
      </c>
      <c r="E123" s="206" t="s">
        <v>726</v>
      </c>
      <c r="F123" s="207" t="s">
        <v>935</v>
      </c>
      <c r="H123" s="208">
        <v>549.94000000000005</v>
      </c>
      <c r="I123" s="209"/>
      <c r="L123" s="205"/>
      <c r="M123" s="210"/>
      <c r="N123" s="211"/>
      <c r="O123" s="211"/>
      <c r="P123" s="211"/>
      <c r="Q123" s="211"/>
      <c r="R123" s="211"/>
      <c r="S123" s="211"/>
      <c r="T123" s="212"/>
      <c r="AT123" s="206" t="s">
        <v>896</v>
      </c>
      <c r="AU123" s="206" t="s">
        <v>802</v>
      </c>
      <c r="AV123" s="13" t="s">
        <v>904</v>
      </c>
      <c r="AW123" s="13" t="s">
        <v>755</v>
      </c>
      <c r="AX123" s="13" t="s">
        <v>791</v>
      </c>
      <c r="AY123" s="206" t="s">
        <v>887</v>
      </c>
    </row>
    <row r="124" spans="2:65" s="11" customFormat="1">
      <c r="B124" s="184"/>
      <c r="D124" s="185" t="s">
        <v>896</v>
      </c>
      <c r="E124" s="186" t="s">
        <v>726</v>
      </c>
      <c r="F124" s="187" t="s">
        <v>936</v>
      </c>
      <c r="H124" s="188" t="s">
        <v>726</v>
      </c>
      <c r="I124" s="189"/>
      <c r="L124" s="184"/>
      <c r="M124" s="190"/>
      <c r="N124" s="191"/>
      <c r="O124" s="191"/>
      <c r="P124" s="191"/>
      <c r="Q124" s="191"/>
      <c r="R124" s="191"/>
      <c r="S124" s="191"/>
      <c r="T124" s="192"/>
      <c r="AT124" s="188" t="s">
        <v>896</v>
      </c>
      <c r="AU124" s="188" t="s">
        <v>802</v>
      </c>
      <c r="AV124" s="11" t="s">
        <v>799</v>
      </c>
      <c r="AW124" s="11" t="s">
        <v>755</v>
      </c>
      <c r="AX124" s="11" t="s">
        <v>791</v>
      </c>
      <c r="AY124" s="188" t="s">
        <v>887</v>
      </c>
    </row>
    <row r="125" spans="2:65" s="12" customFormat="1">
      <c r="B125" s="193"/>
      <c r="D125" s="194" t="s">
        <v>896</v>
      </c>
      <c r="E125" s="195" t="s">
        <v>726</v>
      </c>
      <c r="F125" s="196" t="s">
        <v>937</v>
      </c>
      <c r="H125" s="197">
        <v>329.964</v>
      </c>
      <c r="I125" s="198"/>
      <c r="L125" s="193"/>
      <c r="M125" s="199"/>
      <c r="N125" s="200"/>
      <c r="O125" s="200"/>
      <c r="P125" s="200"/>
      <c r="Q125" s="200"/>
      <c r="R125" s="200"/>
      <c r="S125" s="200"/>
      <c r="T125" s="201"/>
      <c r="AT125" s="202" t="s">
        <v>896</v>
      </c>
      <c r="AU125" s="202" t="s">
        <v>802</v>
      </c>
      <c r="AV125" s="12" t="s">
        <v>802</v>
      </c>
      <c r="AW125" s="12" t="s">
        <v>755</v>
      </c>
      <c r="AX125" s="12" t="s">
        <v>799</v>
      </c>
      <c r="AY125" s="202" t="s">
        <v>887</v>
      </c>
    </row>
    <row r="126" spans="2:65" s="1" customFormat="1" ht="44.25" customHeight="1">
      <c r="B126" s="171"/>
      <c r="C126" s="172" t="s">
        <v>938</v>
      </c>
      <c r="D126" s="172" t="s">
        <v>889</v>
      </c>
      <c r="E126" s="173" t="s">
        <v>939</v>
      </c>
      <c r="F126" s="174" t="s">
        <v>940</v>
      </c>
      <c r="G126" s="175" t="s">
        <v>927</v>
      </c>
      <c r="H126" s="176">
        <v>98.989000000000004</v>
      </c>
      <c r="I126" s="177"/>
      <c r="J126" s="178">
        <f>ROUND(I126*H126,2)</f>
        <v>0</v>
      </c>
      <c r="K126" s="174" t="s">
        <v>893</v>
      </c>
      <c r="L126" s="41"/>
      <c r="M126" s="179" t="s">
        <v>726</v>
      </c>
      <c r="N126" s="180" t="s">
        <v>762</v>
      </c>
      <c r="O126" s="42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AR126" s="24" t="s">
        <v>894</v>
      </c>
      <c r="AT126" s="24" t="s">
        <v>889</v>
      </c>
      <c r="AU126" s="24" t="s">
        <v>802</v>
      </c>
      <c r="AY126" s="24" t="s">
        <v>887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24" t="s">
        <v>799</v>
      </c>
      <c r="BK126" s="183">
        <f>ROUND(I126*H126,2)</f>
        <v>0</v>
      </c>
      <c r="BL126" s="24" t="s">
        <v>894</v>
      </c>
      <c r="BM126" s="24" t="s">
        <v>941</v>
      </c>
    </row>
    <row r="127" spans="2:65" s="12" customFormat="1">
      <c r="B127" s="193"/>
      <c r="D127" s="194" t="s">
        <v>896</v>
      </c>
      <c r="F127" s="196" t="s">
        <v>942</v>
      </c>
      <c r="H127" s="197">
        <v>98.989000000000004</v>
      </c>
      <c r="I127" s="198"/>
      <c r="L127" s="193"/>
      <c r="M127" s="199"/>
      <c r="N127" s="200"/>
      <c r="O127" s="200"/>
      <c r="P127" s="200"/>
      <c r="Q127" s="200"/>
      <c r="R127" s="200"/>
      <c r="S127" s="200"/>
      <c r="T127" s="201"/>
      <c r="AT127" s="202" t="s">
        <v>896</v>
      </c>
      <c r="AU127" s="202" t="s">
        <v>802</v>
      </c>
      <c r="AV127" s="12" t="s">
        <v>802</v>
      </c>
      <c r="AW127" s="12" t="s">
        <v>727</v>
      </c>
      <c r="AX127" s="12" t="s">
        <v>799</v>
      </c>
      <c r="AY127" s="202" t="s">
        <v>887</v>
      </c>
    </row>
    <row r="128" spans="2:65" s="1" customFormat="1" ht="31.5" customHeight="1">
      <c r="B128" s="171"/>
      <c r="C128" s="172" t="s">
        <v>943</v>
      </c>
      <c r="D128" s="172" t="s">
        <v>889</v>
      </c>
      <c r="E128" s="173" t="s">
        <v>944</v>
      </c>
      <c r="F128" s="174" t="s">
        <v>945</v>
      </c>
      <c r="G128" s="175" t="s">
        <v>927</v>
      </c>
      <c r="H128" s="176">
        <v>219.976</v>
      </c>
      <c r="I128" s="177"/>
      <c r="J128" s="178">
        <f>ROUND(I128*H128,2)</f>
        <v>0</v>
      </c>
      <c r="K128" s="174" t="s">
        <v>893</v>
      </c>
      <c r="L128" s="41"/>
      <c r="M128" s="179" t="s">
        <v>726</v>
      </c>
      <c r="N128" s="180" t="s">
        <v>762</v>
      </c>
      <c r="O128" s="42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24" t="s">
        <v>894</v>
      </c>
      <c r="AT128" s="24" t="s">
        <v>889</v>
      </c>
      <c r="AU128" s="24" t="s">
        <v>802</v>
      </c>
      <c r="AY128" s="24" t="s">
        <v>887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24" t="s">
        <v>799</v>
      </c>
      <c r="BK128" s="183">
        <f>ROUND(I128*H128,2)</f>
        <v>0</v>
      </c>
      <c r="BL128" s="24" t="s">
        <v>894</v>
      </c>
      <c r="BM128" s="24" t="s">
        <v>946</v>
      </c>
    </row>
    <row r="129" spans="2:65" s="11" customFormat="1" ht="27">
      <c r="B129" s="184"/>
      <c r="D129" s="185" t="s">
        <v>896</v>
      </c>
      <c r="E129" s="186" t="s">
        <v>726</v>
      </c>
      <c r="F129" s="187" t="s">
        <v>929</v>
      </c>
      <c r="H129" s="188" t="s">
        <v>726</v>
      </c>
      <c r="I129" s="189"/>
      <c r="L129" s="184"/>
      <c r="M129" s="190"/>
      <c r="N129" s="191"/>
      <c r="O129" s="191"/>
      <c r="P129" s="191"/>
      <c r="Q129" s="191"/>
      <c r="R129" s="191"/>
      <c r="S129" s="191"/>
      <c r="T129" s="192"/>
      <c r="AT129" s="188" t="s">
        <v>896</v>
      </c>
      <c r="AU129" s="188" t="s">
        <v>802</v>
      </c>
      <c r="AV129" s="11" t="s">
        <v>799</v>
      </c>
      <c r="AW129" s="11" t="s">
        <v>755</v>
      </c>
      <c r="AX129" s="11" t="s">
        <v>791</v>
      </c>
      <c r="AY129" s="188" t="s">
        <v>887</v>
      </c>
    </row>
    <row r="130" spans="2:65" s="11" customFormat="1">
      <c r="B130" s="184"/>
      <c r="D130" s="185" t="s">
        <v>896</v>
      </c>
      <c r="E130" s="186" t="s">
        <v>726</v>
      </c>
      <c r="F130" s="187" t="s">
        <v>897</v>
      </c>
      <c r="H130" s="188" t="s">
        <v>726</v>
      </c>
      <c r="I130" s="189"/>
      <c r="L130" s="184"/>
      <c r="M130" s="190"/>
      <c r="N130" s="191"/>
      <c r="O130" s="191"/>
      <c r="P130" s="191"/>
      <c r="Q130" s="191"/>
      <c r="R130" s="191"/>
      <c r="S130" s="191"/>
      <c r="T130" s="192"/>
      <c r="AT130" s="188" t="s">
        <v>896</v>
      </c>
      <c r="AU130" s="188" t="s">
        <v>802</v>
      </c>
      <c r="AV130" s="11" t="s">
        <v>799</v>
      </c>
      <c r="AW130" s="11" t="s">
        <v>755</v>
      </c>
      <c r="AX130" s="11" t="s">
        <v>791</v>
      </c>
      <c r="AY130" s="188" t="s">
        <v>887</v>
      </c>
    </row>
    <row r="131" spans="2:65" s="11" customFormat="1">
      <c r="B131" s="184"/>
      <c r="D131" s="185" t="s">
        <v>896</v>
      </c>
      <c r="E131" s="186" t="s">
        <v>726</v>
      </c>
      <c r="F131" s="187" t="s">
        <v>930</v>
      </c>
      <c r="H131" s="188" t="s">
        <v>726</v>
      </c>
      <c r="I131" s="189"/>
      <c r="L131" s="184"/>
      <c r="M131" s="190"/>
      <c r="N131" s="191"/>
      <c r="O131" s="191"/>
      <c r="P131" s="191"/>
      <c r="Q131" s="191"/>
      <c r="R131" s="191"/>
      <c r="S131" s="191"/>
      <c r="T131" s="192"/>
      <c r="AT131" s="188" t="s">
        <v>896</v>
      </c>
      <c r="AU131" s="188" t="s">
        <v>802</v>
      </c>
      <c r="AV131" s="11" t="s">
        <v>799</v>
      </c>
      <c r="AW131" s="11" t="s">
        <v>755</v>
      </c>
      <c r="AX131" s="11" t="s">
        <v>791</v>
      </c>
      <c r="AY131" s="188" t="s">
        <v>887</v>
      </c>
    </row>
    <row r="132" spans="2:65" s="11" customFormat="1">
      <c r="B132" s="184"/>
      <c r="D132" s="185" t="s">
        <v>896</v>
      </c>
      <c r="E132" s="186" t="s">
        <v>726</v>
      </c>
      <c r="F132" s="187" t="s">
        <v>931</v>
      </c>
      <c r="H132" s="188" t="s">
        <v>726</v>
      </c>
      <c r="I132" s="189"/>
      <c r="L132" s="184"/>
      <c r="M132" s="190"/>
      <c r="N132" s="191"/>
      <c r="O132" s="191"/>
      <c r="P132" s="191"/>
      <c r="Q132" s="191"/>
      <c r="R132" s="191"/>
      <c r="S132" s="191"/>
      <c r="T132" s="192"/>
      <c r="AT132" s="188" t="s">
        <v>896</v>
      </c>
      <c r="AU132" s="188" t="s">
        <v>802</v>
      </c>
      <c r="AV132" s="11" t="s">
        <v>799</v>
      </c>
      <c r="AW132" s="11" t="s">
        <v>755</v>
      </c>
      <c r="AX132" s="11" t="s">
        <v>791</v>
      </c>
      <c r="AY132" s="188" t="s">
        <v>887</v>
      </c>
    </row>
    <row r="133" spans="2:65" s="12" customFormat="1">
      <c r="B133" s="193"/>
      <c r="D133" s="185" t="s">
        <v>896</v>
      </c>
      <c r="E133" s="202" t="s">
        <v>726</v>
      </c>
      <c r="F133" s="203" t="s">
        <v>932</v>
      </c>
      <c r="H133" s="204">
        <v>1412.89</v>
      </c>
      <c r="I133" s="198"/>
      <c r="L133" s="193"/>
      <c r="M133" s="199"/>
      <c r="N133" s="200"/>
      <c r="O133" s="200"/>
      <c r="P133" s="200"/>
      <c r="Q133" s="200"/>
      <c r="R133" s="200"/>
      <c r="S133" s="200"/>
      <c r="T133" s="201"/>
      <c r="AT133" s="202" t="s">
        <v>896</v>
      </c>
      <c r="AU133" s="202" t="s">
        <v>802</v>
      </c>
      <c r="AV133" s="12" t="s">
        <v>802</v>
      </c>
      <c r="AW133" s="12" t="s">
        <v>755</v>
      </c>
      <c r="AX133" s="12" t="s">
        <v>791</v>
      </c>
      <c r="AY133" s="202" t="s">
        <v>887</v>
      </c>
    </row>
    <row r="134" spans="2:65" s="11" customFormat="1">
      <c r="B134" s="184"/>
      <c r="D134" s="185" t="s">
        <v>896</v>
      </c>
      <c r="E134" s="186" t="s">
        <v>726</v>
      </c>
      <c r="F134" s="187" t="s">
        <v>933</v>
      </c>
      <c r="H134" s="188" t="s">
        <v>726</v>
      </c>
      <c r="I134" s="189"/>
      <c r="L134" s="184"/>
      <c r="M134" s="190"/>
      <c r="N134" s="191"/>
      <c r="O134" s="191"/>
      <c r="P134" s="191"/>
      <c r="Q134" s="191"/>
      <c r="R134" s="191"/>
      <c r="S134" s="191"/>
      <c r="T134" s="192"/>
      <c r="AT134" s="188" t="s">
        <v>896</v>
      </c>
      <c r="AU134" s="188" t="s">
        <v>802</v>
      </c>
      <c r="AV134" s="11" t="s">
        <v>799</v>
      </c>
      <c r="AW134" s="11" t="s">
        <v>755</v>
      </c>
      <c r="AX134" s="11" t="s">
        <v>791</v>
      </c>
      <c r="AY134" s="188" t="s">
        <v>887</v>
      </c>
    </row>
    <row r="135" spans="2:65" s="11" customFormat="1">
      <c r="B135" s="184"/>
      <c r="D135" s="185" t="s">
        <v>896</v>
      </c>
      <c r="E135" s="186" t="s">
        <v>726</v>
      </c>
      <c r="F135" s="187" t="s">
        <v>897</v>
      </c>
      <c r="H135" s="188" t="s">
        <v>726</v>
      </c>
      <c r="I135" s="189"/>
      <c r="L135" s="184"/>
      <c r="M135" s="190"/>
      <c r="N135" s="191"/>
      <c r="O135" s="191"/>
      <c r="P135" s="191"/>
      <c r="Q135" s="191"/>
      <c r="R135" s="191"/>
      <c r="S135" s="191"/>
      <c r="T135" s="192"/>
      <c r="AT135" s="188" t="s">
        <v>896</v>
      </c>
      <c r="AU135" s="188" t="s">
        <v>802</v>
      </c>
      <c r="AV135" s="11" t="s">
        <v>799</v>
      </c>
      <c r="AW135" s="11" t="s">
        <v>755</v>
      </c>
      <c r="AX135" s="11" t="s">
        <v>791</v>
      </c>
      <c r="AY135" s="188" t="s">
        <v>887</v>
      </c>
    </row>
    <row r="136" spans="2:65" s="12" customFormat="1">
      <c r="B136" s="193"/>
      <c r="D136" s="185" t="s">
        <v>896</v>
      </c>
      <c r="E136" s="202" t="s">
        <v>726</v>
      </c>
      <c r="F136" s="203" t="s">
        <v>934</v>
      </c>
      <c r="H136" s="204">
        <v>-862.95</v>
      </c>
      <c r="I136" s="198"/>
      <c r="L136" s="193"/>
      <c r="M136" s="199"/>
      <c r="N136" s="200"/>
      <c r="O136" s="200"/>
      <c r="P136" s="200"/>
      <c r="Q136" s="200"/>
      <c r="R136" s="200"/>
      <c r="S136" s="200"/>
      <c r="T136" s="201"/>
      <c r="AT136" s="202" t="s">
        <v>896</v>
      </c>
      <c r="AU136" s="202" t="s">
        <v>802</v>
      </c>
      <c r="AV136" s="12" t="s">
        <v>802</v>
      </c>
      <c r="AW136" s="12" t="s">
        <v>755</v>
      </c>
      <c r="AX136" s="12" t="s">
        <v>791</v>
      </c>
      <c r="AY136" s="202" t="s">
        <v>887</v>
      </c>
    </row>
    <row r="137" spans="2:65" s="13" customFormat="1">
      <c r="B137" s="205"/>
      <c r="D137" s="185" t="s">
        <v>896</v>
      </c>
      <c r="E137" s="206" t="s">
        <v>726</v>
      </c>
      <c r="F137" s="207" t="s">
        <v>935</v>
      </c>
      <c r="H137" s="208">
        <v>549.94000000000005</v>
      </c>
      <c r="I137" s="209"/>
      <c r="L137" s="205"/>
      <c r="M137" s="210"/>
      <c r="N137" s="211"/>
      <c r="O137" s="211"/>
      <c r="P137" s="211"/>
      <c r="Q137" s="211"/>
      <c r="R137" s="211"/>
      <c r="S137" s="211"/>
      <c r="T137" s="212"/>
      <c r="AT137" s="206" t="s">
        <v>896</v>
      </c>
      <c r="AU137" s="206" t="s">
        <v>802</v>
      </c>
      <c r="AV137" s="13" t="s">
        <v>904</v>
      </c>
      <c r="AW137" s="13" t="s">
        <v>755</v>
      </c>
      <c r="AX137" s="13" t="s">
        <v>791</v>
      </c>
      <c r="AY137" s="206" t="s">
        <v>887</v>
      </c>
    </row>
    <row r="138" spans="2:65" s="11" customFormat="1">
      <c r="B138" s="184"/>
      <c r="D138" s="185" t="s">
        <v>896</v>
      </c>
      <c r="E138" s="186" t="s">
        <v>726</v>
      </c>
      <c r="F138" s="187" t="s">
        <v>947</v>
      </c>
      <c r="H138" s="188" t="s">
        <v>726</v>
      </c>
      <c r="I138" s="189"/>
      <c r="L138" s="184"/>
      <c r="M138" s="190"/>
      <c r="N138" s="191"/>
      <c r="O138" s="191"/>
      <c r="P138" s="191"/>
      <c r="Q138" s="191"/>
      <c r="R138" s="191"/>
      <c r="S138" s="191"/>
      <c r="T138" s="192"/>
      <c r="AT138" s="188" t="s">
        <v>896</v>
      </c>
      <c r="AU138" s="188" t="s">
        <v>802</v>
      </c>
      <c r="AV138" s="11" t="s">
        <v>799</v>
      </c>
      <c r="AW138" s="11" t="s">
        <v>755</v>
      </c>
      <c r="AX138" s="11" t="s">
        <v>791</v>
      </c>
      <c r="AY138" s="188" t="s">
        <v>887</v>
      </c>
    </row>
    <row r="139" spans="2:65" s="12" customFormat="1">
      <c r="B139" s="193"/>
      <c r="D139" s="194" t="s">
        <v>896</v>
      </c>
      <c r="E139" s="195" t="s">
        <v>726</v>
      </c>
      <c r="F139" s="196" t="s">
        <v>948</v>
      </c>
      <c r="H139" s="197">
        <v>219.976</v>
      </c>
      <c r="I139" s="198"/>
      <c r="L139" s="193"/>
      <c r="M139" s="199"/>
      <c r="N139" s="200"/>
      <c r="O139" s="200"/>
      <c r="P139" s="200"/>
      <c r="Q139" s="200"/>
      <c r="R139" s="200"/>
      <c r="S139" s="200"/>
      <c r="T139" s="201"/>
      <c r="AT139" s="202" t="s">
        <v>896</v>
      </c>
      <c r="AU139" s="202" t="s">
        <v>802</v>
      </c>
      <c r="AV139" s="12" t="s">
        <v>802</v>
      </c>
      <c r="AW139" s="12" t="s">
        <v>755</v>
      </c>
      <c r="AX139" s="12" t="s">
        <v>799</v>
      </c>
      <c r="AY139" s="202" t="s">
        <v>887</v>
      </c>
    </row>
    <row r="140" spans="2:65" s="1" customFormat="1" ht="44.25" customHeight="1">
      <c r="B140" s="171"/>
      <c r="C140" s="172" t="s">
        <v>949</v>
      </c>
      <c r="D140" s="172" t="s">
        <v>889</v>
      </c>
      <c r="E140" s="173" t="s">
        <v>950</v>
      </c>
      <c r="F140" s="174" t="s">
        <v>951</v>
      </c>
      <c r="G140" s="175" t="s">
        <v>927</v>
      </c>
      <c r="H140" s="176">
        <v>65.992999999999995</v>
      </c>
      <c r="I140" s="177"/>
      <c r="J140" s="178">
        <f>ROUND(I140*H140,2)</f>
        <v>0</v>
      </c>
      <c r="K140" s="174" t="s">
        <v>893</v>
      </c>
      <c r="L140" s="41"/>
      <c r="M140" s="179" t="s">
        <v>726</v>
      </c>
      <c r="N140" s="180" t="s">
        <v>762</v>
      </c>
      <c r="O140" s="42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4" t="s">
        <v>894</v>
      </c>
      <c r="AT140" s="24" t="s">
        <v>889</v>
      </c>
      <c r="AU140" s="24" t="s">
        <v>802</v>
      </c>
      <c r="AY140" s="24" t="s">
        <v>887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4" t="s">
        <v>799</v>
      </c>
      <c r="BK140" s="183">
        <f>ROUND(I140*H140,2)</f>
        <v>0</v>
      </c>
      <c r="BL140" s="24" t="s">
        <v>894</v>
      </c>
      <c r="BM140" s="24" t="s">
        <v>952</v>
      </c>
    </row>
    <row r="141" spans="2:65" s="12" customFormat="1">
      <c r="B141" s="193"/>
      <c r="D141" s="194" t="s">
        <v>896</v>
      </c>
      <c r="F141" s="196" t="s">
        <v>953</v>
      </c>
      <c r="H141" s="197">
        <v>65.992999999999995</v>
      </c>
      <c r="I141" s="198"/>
      <c r="L141" s="193"/>
      <c r="M141" s="199"/>
      <c r="N141" s="200"/>
      <c r="O141" s="200"/>
      <c r="P141" s="200"/>
      <c r="Q141" s="200"/>
      <c r="R141" s="200"/>
      <c r="S141" s="200"/>
      <c r="T141" s="201"/>
      <c r="AT141" s="202" t="s">
        <v>896</v>
      </c>
      <c r="AU141" s="202" t="s">
        <v>802</v>
      </c>
      <c r="AV141" s="12" t="s">
        <v>802</v>
      </c>
      <c r="AW141" s="12" t="s">
        <v>727</v>
      </c>
      <c r="AX141" s="12" t="s">
        <v>799</v>
      </c>
      <c r="AY141" s="202" t="s">
        <v>887</v>
      </c>
    </row>
    <row r="142" spans="2:65" s="1" customFormat="1" ht="31.5" customHeight="1">
      <c r="B142" s="171"/>
      <c r="C142" s="172" t="s">
        <v>954</v>
      </c>
      <c r="D142" s="172" t="s">
        <v>889</v>
      </c>
      <c r="E142" s="173" t="s">
        <v>955</v>
      </c>
      <c r="F142" s="174" t="s">
        <v>956</v>
      </c>
      <c r="G142" s="175" t="s">
        <v>892</v>
      </c>
      <c r="H142" s="176">
        <v>340</v>
      </c>
      <c r="I142" s="177"/>
      <c r="J142" s="178">
        <f>ROUND(I142*H142,2)</f>
        <v>0</v>
      </c>
      <c r="K142" s="174" t="s">
        <v>893</v>
      </c>
      <c r="L142" s="41"/>
      <c r="M142" s="179" t="s">
        <v>726</v>
      </c>
      <c r="N142" s="180" t="s">
        <v>762</v>
      </c>
      <c r="O142" s="42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24" t="s">
        <v>894</v>
      </c>
      <c r="AT142" s="24" t="s">
        <v>889</v>
      </c>
      <c r="AU142" s="24" t="s">
        <v>802</v>
      </c>
      <c r="AY142" s="24" t="s">
        <v>887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24" t="s">
        <v>799</v>
      </c>
      <c r="BK142" s="183">
        <f>ROUND(I142*H142,2)</f>
        <v>0</v>
      </c>
      <c r="BL142" s="24" t="s">
        <v>894</v>
      </c>
      <c r="BM142" s="24" t="s">
        <v>957</v>
      </c>
    </row>
    <row r="143" spans="2:65" s="11" customFormat="1">
      <c r="B143" s="184"/>
      <c r="D143" s="185" t="s">
        <v>896</v>
      </c>
      <c r="E143" s="186" t="s">
        <v>726</v>
      </c>
      <c r="F143" s="187" t="s">
        <v>958</v>
      </c>
      <c r="H143" s="188" t="s">
        <v>726</v>
      </c>
      <c r="I143" s="189"/>
      <c r="L143" s="184"/>
      <c r="M143" s="190"/>
      <c r="N143" s="191"/>
      <c r="O143" s="191"/>
      <c r="P143" s="191"/>
      <c r="Q143" s="191"/>
      <c r="R143" s="191"/>
      <c r="S143" s="191"/>
      <c r="T143" s="192"/>
      <c r="AT143" s="188" t="s">
        <v>896</v>
      </c>
      <c r="AU143" s="188" t="s">
        <v>802</v>
      </c>
      <c r="AV143" s="11" t="s">
        <v>799</v>
      </c>
      <c r="AW143" s="11" t="s">
        <v>755</v>
      </c>
      <c r="AX143" s="11" t="s">
        <v>791</v>
      </c>
      <c r="AY143" s="188" t="s">
        <v>887</v>
      </c>
    </row>
    <row r="144" spans="2:65" s="12" customFormat="1">
      <c r="B144" s="193"/>
      <c r="D144" s="194" t="s">
        <v>896</v>
      </c>
      <c r="E144" s="195" t="s">
        <v>726</v>
      </c>
      <c r="F144" s="196" t="s">
        <v>959</v>
      </c>
      <c r="H144" s="197">
        <v>340</v>
      </c>
      <c r="I144" s="198"/>
      <c r="L144" s="193"/>
      <c r="M144" s="199"/>
      <c r="N144" s="200"/>
      <c r="O144" s="200"/>
      <c r="P144" s="200"/>
      <c r="Q144" s="200"/>
      <c r="R144" s="200"/>
      <c r="S144" s="200"/>
      <c r="T144" s="201"/>
      <c r="AT144" s="202" t="s">
        <v>896</v>
      </c>
      <c r="AU144" s="202" t="s">
        <v>802</v>
      </c>
      <c r="AV144" s="12" t="s">
        <v>802</v>
      </c>
      <c r="AW144" s="12" t="s">
        <v>755</v>
      </c>
      <c r="AX144" s="12" t="s">
        <v>799</v>
      </c>
      <c r="AY144" s="202" t="s">
        <v>887</v>
      </c>
    </row>
    <row r="145" spans="2:65" s="1" customFormat="1" ht="44.25" customHeight="1">
      <c r="B145" s="171"/>
      <c r="C145" s="172" t="s">
        <v>960</v>
      </c>
      <c r="D145" s="172" t="s">
        <v>889</v>
      </c>
      <c r="E145" s="173" t="s">
        <v>961</v>
      </c>
      <c r="F145" s="174" t="s">
        <v>962</v>
      </c>
      <c r="G145" s="175" t="s">
        <v>927</v>
      </c>
      <c r="H145" s="176">
        <v>549.94000000000005</v>
      </c>
      <c r="I145" s="177"/>
      <c r="J145" s="178">
        <f>ROUND(I145*H145,2)</f>
        <v>0</v>
      </c>
      <c r="K145" s="174" t="s">
        <v>893</v>
      </c>
      <c r="L145" s="41"/>
      <c r="M145" s="179" t="s">
        <v>726</v>
      </c>
      <c r="N145" s="180" t="s">
        <v>762</v>
      </c>
      <c r="O145" s="42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24" t="s">
        <v>894</v>
      </c>
      <c r="AT145" s="24" t="s">
        <v>889</v>
      </c>
      <c r="AU145" s="24" t="s">
        <v>802</v>
      </c>
      <c r="AY145" s="24" t="s">
        <v>887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24" t="s">
        <v>799</v>
      </c>
      <c r="BK145" s="183">
        <f>ROUND(I145*H145,2)</f>
        <v>0</v>
      </c>
      <c r="BL145" s="24" t="s">
        <v>894</v>
      </c>
      <c r="BM145" s="24" t="s">
        <v>963</v>
      </c>
    </row>
    <row r="146" spans="2:65" s="11" customFormat="1">
      <c r="B146" s="184"/>
      <c r="D146" s="185" t="s">
        <v>896</v>
      </c>
      <c r="E146" s="186" t="s">
        <v>726</v>
      </c>
      <c r="F146" s="187" t="s">
        <v>964</v>
      </c>
      <c r="H146" s="188" t="s">
        <v>726</v>
      </c>
      <c r="I146" s="189"/>
      <c r="L146" s="184"/>
      <c r="M146" s="190"/>
      <c r="N146" s="191"/>
      <c r="O146" s="191"/>
      <c r="P146" s="191"/>
      <c r="Q146" s="191"/>
      <c r="R146" s="191"/>
      <c r="S146" s="191"/>
      <c r="T146" s="192"/>
      <c r="AT146" s="188" t="s">
        <v>896</v>
      </c>
      <c r="AU146" s="188" t="s">
        <v>802</v>
      </c>
      <c r="AV146" s="11" t="s">
        <v>799</v>
      </c>
      <c r="AW146" s="11" t="s">
        <v>755</v>
      </c>
      <c r="AX146" s="11" t="s">
        <v>791</v>
      </c>
      <c r="AY146" s="188" t="s">
        <v>887</v>
      </c>
    </row>
    <row r="147" spans="2:65" s="11" customFormat="1">
      <c r="B147" s="184"/>
      <c r="D147" s="185" t="s">
        <v>896</v>
      </c>
      <c r="E147" s="186" t="s">
        <v>726</v>
      </c>
      <c r="F147" s="187" t="s">
        <v>965</v>
      </c>
      <c r="H147" s="188" t="s">
        <v>726</v>
      </c>
      <c r="I147" s="189"/>
      <c r="L147" s="184"/>
      <c r="M147" s="190"/>
      <c r="N147" s="191"/>
      <c r="O147" s="191"/>
      <c r="P147" s="191"/>
      <c r="Q147" s="191"/>
      <c r="R147" s="191"/>
      <c r="S147" s="191"/>
      <c r="T147" s="192"/>
      <c r="AT147" s="188" t="s">
        <v>896</v>
      </c>
      <c r="AU147" s="188" t="s">
        <v>802</v>
      </c>
      <c r="AV147" s="11" t="s">
        <v>799</v>
      </c>
      <c r="AW147" s="11" t="s">
        <v>755</v>
      </c>
      <c r="AX147" s="11" t="s">
        <v>791</v>
      </c>
      <c r="AY147" s="188" t="s">
        <v>887</v>
      </c>
    </row>
    <row r="148" spans="2:65" s="11" customFormat="1">
      <c r="B148" s="184"/>
      <c r="D148" s="185" t="s">
        <v>896</v>
      </c>
      <c r="E148" s="186" t="s">
        <v>726</v>
      </c>
      <c r="F148" s="187" t="s">
        <v>897</v>
      </c>
      <c r="H148" s="188" t="s">
        <v>726</v>
      </c>
      <c r="I148" s="189"/>
      <c r="L148" s="184"/>
      <c r="M148" s="190"/>
      <c r="N148" s="191"/>
      <c r="O148" s="191"/>
      <c r="P148" s="191"/>
      <c r="Q148" s="191"/>
      <c r="R148" s="191"/>
      <c r="S148" s="191"/>
      <c r="T148" s="192"/>
      <c r="AT148" s="188" t="s">
        <v>896</v>
      </c>
      <c r="AU148" s="188" t="s">
        <v>802</v>
      </c>
      <c r="AV148" s="11" t="s">
        <v>799</v>
      </c>
      <c r="AW148" s="11" t="s">
        <v>755</v>
      </c>
      <c r="AX148" s="11" t="s">
        <v>791</v>
      </c>
      <c r="AY148" s="188" t="s">
        <v>887</v>
      </c>
    </row>
    <row r="149" spans="2:65" s="11" customFormat="1">
      <c r="B149" s="184"/>
      <c r="D149" s="185" t="s">
        <v>896</v>
      </c>
      <c r="E149" s="186" t="s">
        <v>726</v>
      </c>
      <c r="F149" s="187" t="s">
        <v>930</v>
      </c>
      <c r="H149" s="188" t="s">
        <v>726</v>
      </c>
      <c r="I149" s="189"/>
      <c r="L149" s="184"/>
      <c r="M149" s="190"/>
      <c r="N149" s="191"/>
      <c r="O149" s="191"/>
      <c r="P149" s="191"/>
      <c r="Q149" s="191"/>
      <c r="R149" s="191"/>
      <c r="S149" s="191"/>
      <c r="T149" s="192"/>
      <c r="AT149" s="188" t="s">
        <v>896</v>
      </c>
      <c r="AU149" s="188" t="s">
        <v>802</v>
      </c>
      <c r="AV149" s="11" t="s">
        <v>799</v>
      </c>
      <c r="AW149" s="11" t="s">
        <v>755</v>
      </c>
      <c r="AX149" s="11" t="s">
        <v>791</v>
      </c>
      <c r="AY149" s="188" t="s">
        <v>887</v>
      </c>
    </row>
    <row r="150" spans="2:65" s="11" customFormat="1">
      <c r="B150" s="184"/>
      <c r="D150" s="185" t="s">
        <v>896</v>
      </c>
      <c r="E150" s="186" t="s">
        <v>726</v>
      </c>
      <c r="F150" s="187" t="s">
        <v>931</v>
      </c>
      <c r="H150" s="188" t="s">
        <v>726</v>
      </c>
      <c r="I150" s="189"/>
      <c r="L150" s="184"/>
      <c r="M150" s="190"/>
      <c r="N150" s="191"/>
      <c r="O150" s="191"/>
      <c r="P150" s="191"/>
      <c r="Q150" s="191"/>
      <c r="R150" s="191"/>
      <c r="S150" s="191"/>
      <c r="T150" s="192"/>
      <c r="AT150" s="188" t="s">
        <v>896</v>
      </c>
      <c r="AU150" s="188" t="s">
        <v>802</v>
      </c>
      <c r="AV150" s="11" t="s">
        <v>799</v>
      </c>
      <c r="AW150" s="11" t="s">
        <v>755</v>
      </c>
      <c r="AX150" s="11" t="s">
        <v>791</v>
      </c>
      <c r="AY150" s="188" t="s">
        <v>887</v>
      </c>
    </row>
    <row r="151" spans="2:65" s="12" customFormat="1">
      <c r="B151" s="193"/>
      <c r="D151" s="185" t="s">
        <v>896</v>
      </c>
      <c r="E151" s="202" t="s">
        <v>726</v>
      </c>
      <c r="F151" s="203" t="s">
        <v>932</v>
      </c>
      <c r="H151" s="204">
        <v>1412.89</v>
      </c>
      <c r="I151" s="198"/>
      <c r="L151" s="193"/>
      <c r="M151" s="199"/>
      <c r="N151" s="200"/>
      <c r="O151" s="200"/>
      <c r="P151" s="200"/>
      <c r="Q151" s="200"/>
      <c r="R151" s="200"/>
      <c r="S151" s="200"/>
      <c r="T151" s="201"/>
      <c r="AT151" s="202" t="s">
        <v>896</v>
      </c>
      <c r="AU151" s="202" t="s">
        <v>802</v>
      </c>
      <c r="AV151" s="12" t="s">
        <v>802</v>
      </c>
      <c r="AW151" s="12" t="s">
        <v>755</v>
      </c>
      <c r="AX151" s="12" t="s">
        <v>791</v>
      </c>
      <c r="AY151" s="202" t="s">
        <v>887</v>
      </c>
    </row>
    <row r="152" spans="2:65" s="11" customFormat="1">
      <c r="B152" s="184"/>
      <c r="D152" s="185" t="s">
        <v>896</v>
      </c>
      <c r="E152" s="186" t="s">
        <v>726</v>
      </c>
      <c r="F152" s="187" t="s">
        <v>933</v>
      </c>
      <c r="H152" s="188" t="s">
        <v>726</v>
      </c>
      <c r="I152" s="189"/>
      <c r="L152" s="184"/>
      <c r="M152" s="190"/>
      <c r="N152" s="191"/>
      <c r="O152" s="191"/>
      <c r="P152" s="191"/>
      <c r="Q152" s="191"/>
      <c r="R152" s="191"/>
      <c r="S152" s="191"/>
      <c r="T152" s="192"/>
      <c r="AT152" s="188" t="s">
        <v>896</v>
      </c>
      <c r="AU152" s="188" t="s">
        <v>802</v>
      </c>
      <c r="AV152" s="11" t="s">
        <v>799</v>
      </c>
      <c r="AW152" s="11" t="s">
        <v>755</v>
      </c>
      <c r="AX152" s="11" t="s">
        <v>791</v>
      </c>
      <c r="AY152" s="188" t="s">
        <v>887</v>
      </c>
    </row>
    <row r="153" spans="2:65" s="11" customFormat="1">
      <c r="B153" s="184"/>
      <c r="D153" s="185" t="s">
        <v>896</v>
      </c>
      <c r="E153" s="186" t="s">
        <v>726</v>
      </c>
      <c r="F153" s="187" t="s">
        <v>897</v>
      </c>
      <c r="H153" s="188" t="s">
        <v>726</v>
      </c>
      <c r="I153" s="189"/>
      <c r="L153" s="184"/>
      <c r="M153" s="190"/>
      <c r="N153" s="191"/>
      <c r="O153" s="191"/>
      <c r="P153" s="191"/>
      <c r="Q153" s="191"/>
      <c r="R153" s="191"/>
      <c r="S153" s="191"/>
      <c r="T153" s="192"/>
      <c r="AT153" s="188" t="s">
        <v>896</v>
      </c>
      <c r="AU153" s="188" t="s">
        <v>802</v>
      </c>
      <c r="AV153" s="11" t="s">
        <v>799</v>
      </c>
      <c r="AW153" s="11" t="s">
        <v>755</v>
      </c>
      <c r="AX153" s="11" t="s">
        <v>791</v>
      </c>
      <c r="AY153" s="188" t="s">
        <v>887</v>
      </c>
    </row>
    <row r="154" spans="2:65" s="12" customFormat="1">
      <c r="B154" s="193"/>
      <c r="D154" s="185" t="s">
        <v>896</v>
      </c>
      <c r="E154" s="202" t="s">
        <v>726</v>
      </c>
      <c r="F154" s="203" t="s">
        <v>934</v>
      </c>
      <c r="H154" s="204">
        <v>-862.95</v>
      </c>
      <c r="I154" s="198"/>
      <c r="L154" s="193"/>
      <c r="M154" s="199"/>
      <c r="N154" s="200"/>
      <c r="O154" s="200"/>
      <c r="P154" s="200"/>
      <c r="Q154" s="200"/>
      <c r="R154" s="200"/>
      <c r="S154" s="200"/>
      <c r="T154" s="201"/>
      <c r="AT154" s="202" t="s">
        <v>896</v>
      </c>
      <c r="AU154" s="202" t="s">
        <v>802</v>
      </c>
      <c r="AV154" s="12" t="s">
        <v>802</v>
      </c>
      <c r="AW154" s="12" t="s">
        <v>755</v>
      </c>
      <c r="AX154" s="12" t="s">
        <v>791</v>
      </c>
      <c r="AY154" s="202" t="s">
        <v>887</v>
      </c>
    </row>
    <row r="155" spans="2:65" s="14" customFormat="1">
      <c r="B155" s="213"/>
      <c r="D155" s="194" t="s">
        <v>896</v>
      </c>
      <c r="E155" s="214" t="s">
        <v>726</v>
      </c>
      <c r="F155" s="215" t="s">
        <v>966</v>
      </c>
      <c r="H155" s="216">
        <v>549.94000000000005</v>
      </c>
      <c r="I155" s="217"/>
      <c r="L155" s="213"/>
      <c r="M155" s="218"/>
      <c r="N155" s="219"/>
      <c r="O155" s="219"/>
      <c r="P155" s="219"/>
      <c r="Q155" s="219"/>
      <c r="R155" s="219"/>
      <c r="S155" s="219"/>
      <c r="T155" s="220"/>
      <c r="AT155" s="221" t="s">
        <v>896</v>
      </c>
      <c r="AU155" s="221" t="s">
        <v>802</v>
      </c>
      <c r="AV155" s="14" t="s">
        <v>894</v>
      </c>
      <c r="AW155" s="14" t="s">
        <v>755</v>
      </c>
      <c r="AX155" s="14" t="s">
        <v>799</v>
      </c>
      <c r="AY155" s="221" t="s">
        <v>887</v>
      </c>
    </row>
    <row r="156" spans="2:65" s="1" customFormat="1" ht="44.25" customHeight="1">
      <c r="B156" s="171"/>
      <c r="C156" s="172" t="s">
        <v>967</v>
      </c>
      <c r="D156" s="172" t="s">
        <v>889</v>
      </c>
      <c r="E156" s="173" t="s">
        <v>968</v>
      </c>
      <c r="F156" s="174" t="s">
        <v>969</v>
      </c>
      <c r="G156" s="175" t="s">
        <v>927</v>
      </c>
      <c r="H156" s="176">
        <v>28.86</v>
      </c>
      <c r="I156" s="177"/>
      <c r="J156" s="178">
        <f>ROUND(I156*H156,2)</f>
        <v>0</v>
      </c>
      <c r="K156" s="174" t="s">
        <v>893</v>
      </c>
      <c r="L156" s="41"/>
      <c r="M156" s="179" t="s">
        <v>726</v>
      </c>
      <c r="N156" s="180" t="s">
        <v>762</v>
      </c>
      <c r="O156" s="42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24" t="s">
        <v>894</v>
      </c>
      <c r="AT156" s="24" t="s">
        <v>889</v>
      </c>
      <c r="AU156" s="24" t="s">
        <v>802</v>
      </c>
      <c r="AY156" s="24" t="s">
        <v>887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4" t="s">
        <v>799</v>
      </c>
      <c r="BK156" s="183">
        <f>ROUND(I156*H156,2)</f>
        <v>0</v>
      </c>
      <c r="BL156" s="24" t="s">
        <v>894</v>
      </c>
      <c r="BM156" s="24" t="s">
        <v>970</v>
      </c>
    </row>
    <row r="157" spans="2:65" s="11" customFormat="1">
      <c r="B157" s="184"/>
      <c r="D157" s="185" t="s">
        <v>896</v>
      </c>
      <c r="E157" s="186" t="s">
        <v>726</v>
      </c>
      <c r="F157" s="187" t="s">
        <v>971</v>
      </c>
      <c r="H157" s="188" t="s">
        <v>726</v>
      </c>
      <c r="I157" s="189"/>
      <c r="L157" s="184"/>
      <c r="M157" s="190"/>
      <c r="N157" s="191"/>
      <c r="O157" s="191"/>
      <c r="P157" s="191"/>
      <c r="Q157" s="191"/>
      <c r="R157" s="191"/>
      <c r="S157" s="191"/>
      <c r="T157" s="192"/>
      <c r="AT157" s="188" t="s">
        <v>896</v>
      </c>
      <c r="AU157" s="188" t="s">
        <v>802</v>
      </c>
      <c r="AV157" s="11" t="s">
        <v>799</v>
      </c>
      <c r="AW157" s="11" t="s">
        <v>755</v>
      </c>
      <c r="AX157" s="11" t="s">
        <v>791</v>
      </c>
      <c r="AY157" s="188" t="s">
        <v>887</v>
      </c>
    </row>
    <row r="158" spans="2:65" s="11" customFormat="1">
      <c r="B158" s="184"/>
      <c r="D158" s="185" t="s">
        <v>896</v>
      </c>
      <c r="E158" s="186" t="s">
        <v>726</v>
      </c>
      <c r="F158" s="187" t="s">
        <v>897</v>
      </c>
      <c r="H158" s="188" t="s">
        <v>726</v>
      </c>
      <c r="I158" s="189"/>
      <c r="L158" s="184"/>
      <c r="M158" s="190"/>
      <c r="N158" s="191"/>
      <c r="O158" s="191"/>
      <c r="P158" s="191"/>
      <c r="Q158" s="191"/>
      <c r="R158" s="191"/>
      <c r="S158" s="191"/>
      <c r="T158" s="192"/>
      <c r="AT158" s="188" t="s">
        <v>896</v>
      </c>
      <c r="AU158" s="188" t="s">
        <v>802</v>
      </c>
      <c r="AV158" s="11" t="s">
        <v>799</v>
      </c>
      <c r="AW158" s="11" t="s">
        <v>755</v>
      </c>
      <c r="AX158" s="11" t="s">
        <v>791</v>
      </c>
      <c r="AY158" s="188" t="s">
        <v>887</v>
      </c>
    </row>
    <row r="159" spans="2:65" s="12" customFormat="1">
      <c r="B159" s="193"/>
      <c r="D159" s="194" t="s">
        <v>896</v>
      </c>
      <c r="E159" s="195" t="s">
        <v>726</v>
      </c>
      <c r="F159" s="196" t="s">
        <v>972</v>
      </c>
      <c r="H159" s="197">
        <v>28.86</v>
      </c>
      <c r="I159" s="198"/>
      <c r="L159" s="193"/>
      <c r="M159" s="199"/>
      <c r="N159" s="200"/>
      <c r="O159" s="200"/>
      <c r="P159" s="200"/>
      <c r="Q159" s="200"/>
      <c r="R159" s="200"/>
      <c r="S159" s="200"/>
      <c r="T159" s="201"/>
      <c r="AT159" s="202" t="s">
        <v>896</v>
      </c>
      <c r="AU159" s="202" t="s">
        <v>802</v>
      </c>
      <c r="AV159" s="12" t="s">
        <v>802</v>
      </c>
      <c r="AW159" s="12" t="s">
        <v>755</v>
      </c>
      <c r="AX159" s="12" t="s">
        <v>799</v>
      </c>
      <c r="AY159" s="202" t="s">
        <v>887</v>
      </c>
    </row>
    <row r="160" spans="2:65" s="1" customFormat="1" ht="22.5" customHeight="1">
      <c r="B160" s="171"/>
      <c r="C160" s="172" t="s">
        <v>973</v>
      </c>
      <c r="D160" s="172" t="s">
        <v>889</v>
      </c>
      <c r="E160" s="173" t="s">
        <v>974</v>
      </c>
      <c r="F160" s="174" t="s">
        <v>975</v>
      </c>
      <c r="G160" s="175" t="s">
        <v>927</v>
      </c>
      <c r="H160" s="176">
        <v>549.94000000000005</v>
      </c>
      <c r="I160" s="177"/>
      <c r="J160" s="178">
        <f>ROUND(I160*H160,2)</f>
        <v>0</v>
      </c>
      <c r="K160" s="174" t="s">
        <v>893</v>
      </c>
      <c r="L160" s="41"/>
      <c r="M160" s="179" t="s">
        <v>726</v>
      </c>
      <c r="N160" s="180" t="s">
        <v>762</v>
      </c>
      <c r="O160" s="42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24" t="s">
        <v>894</v>
      </c>
      <c r="AT160" s="24" t="s">
        <v>889</v>
      </c>
      <c r="AU160" s="24" t="s">
        <v>802</v>
      </c>
      <c r="AY160" s="24" t="s">
        <v>887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4" t="s">
        <v>799</v>
      </c>
      <c r="BK160" s="183">
        <f>ROUND(I160*H160,2)</f>
        <v>0</v>
      </c>
      <c r="BL160" s="24" t="s">
        <v>894</v>
      </c>
      <c r="BM160" s="24" t="s">
        <v>976</v>
      </c>
    </row>
    <row r="161" spans="2:65" s="1" customFormat="1" ht="22.5" customHeight="1">
      <c r="B161" s="171"/>
      <c r="C161" s="172" t="s">
        <v>732</v>
      </c>
      <c r="D161" s="172" t="s">
        <v>889</v>
      </c>
      <c r="E161" s="173" t="s">
        <v>977</v>
      </c>
      <c r="F161" s="174" t="s">
        <v>978</v>
      </c>
      <c r="G161" s="175" t="s">
        <v>979</v>
      </c>
      <c r="H161" s="176">
        <v>879.904</v>
      </c>
      <c r="I161" s="177"/>
      <c r="J161" s="178">
        <f>ROUND(I161*H161,2)</f>
        <v>0</v>
      </c>
      <c r="K161" s="174" t="s">
        <v>893</v>
      </c>
      <c r="L161" s="41"/>
      <c r="M161" s="179" t="s">
        <v>726</v>
      </c>
      <c r="N161" s="180" t="s">
        <v>762</v>
      </c>
      <c r="O161" s="42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AR161" s="24" t="s">
        <v>894</v>
      </c>
      <c r="AT161" s="24" t="s">
        <v>889</v>
      </c>
      <c r="AU161" s="24" t="s">
        <v>802</v>
      </c>
      <c r="AY161" s="24" t="s">
        <v>887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24" t="s">
        <v>799</v>
      </c>
      <c r="BK161" s="183">
        <f>ROUND(I161*H161,2)</f>
        <v>0</v>
      </c>
      <c r="BL161" s="24" t="s">
        <v>894</v>
      </c>
      <c r="BM161" s="24" t="s">
        <v>980</v>
      </c>
    </row>
    <row r="162" spans="2:65" s="12" customFormat="1">
      <c r="B162" s="193"/>
      <c r="D162" s="194" t="s">
        <v>896</v>
      </c>
      <c r="F162" s="196" t="s">
        <v>981</v>
      </c>
      <c r="H162" s="197">
        <v>879.904</v>
      </c>
      <c r="I162" s="198"/>
      <c r="L162" s="193"/>
      <c r="M162" s="199"/>
      <c r="N162" s="200"/>
      <c r="O162" s="200"/>
      <c r="P162" s="200"/>
      <c r="Q162" s="200"/>
      <c r="R162" s="200"/>
      <c r="S162" s="200"/>
      <c r="T162" s="201"/>
      <c r="AT162" s="202" t="s">
        <v>896</v>
      </c>
      <c r="AU162" s="202" t="s">
        <v>802</v>
      </c>
      <c r="AV162" s="12" t="s">
        <v>802</v>
      </c>
      <c r="AW162" s="12" t="s">
        <v>727</v>
      </c>
      <c r="AX162" s="12" t="s">
        <v>799</v>
      </c>
      <c r="AY162" s="202" t="s">
        <v>887</v>
      </c>
    </row>
    <row r="163" spans="2:65" s="1" customFormat="1" ht="31.5" customHeight="1">
      <c r="B163" s="171"/>
      <c r="C163" s="172" t="s">
        <v>982</v>
      </c>
      <c r="D163" s="172" t="s">
        <v>889</v>
      </c>
      <c r="E163" s="173" t="s">
        <v>983</v>
      </c>
      <c r="F163" s="174" t="s">
        <v>984</v>
      </c>
      <c r="G163" s="175" t="s">
        <v>927</v>
      </c>
      <c r="H163" s="176">
        <v>15.95</v>
      </c>
      <c r="I163" s="177"/>
      <c r="J163" s="178">
        <f>ROUND(I163*H163,2)</f>
        <v>0</v>
      </c>
      <c r="K163" s="174" t="s">
        <v>893</v>
      </c>
      <c r="L163" s="41"/>
      <c r="M163" s="179" t="s">
        <v>726</v>
      </c>
      <c r="N163" s="180" t="s">
        <v>762</v>
      </c>
      <c r="O163" s="42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24" t="s">
        <v>894</v>
      </c>
      <c r="AT163" s="24" t="s">
        <v>889</v>
      </c>
      <c r="AU163" s="24" t="s">
        <v>802</v>
      </c>
      <c r="AY163" s="24" t="s">
        <v>887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24" t="s">
        <v>799</v>
      </c>
      <c r="BK163" s="183">
        <f>ROUND(I163*H163,2)</f>
        <v>0</v>
      </c>
      <c r="BL163" s="24" t="s">
        <v>894</v>
      </c>
      <c r="BM163" s="24" t="s">
        <v>985</v>
      </c>
    </row>
    <row r="164" spans="2:65" s="11" customFormat="1">
      <c r="B164" s="184"/>
      <c r="D164" s="185" t="s">
        <v>896</v>
      </c>
      <c r="E164" s="186" t="s">
        <v>726</v>
      </c>
      <c r="F164" s="187" t="s">
        <v>986</v>
      </c>
      <c r="H164" s="188" t="s">
        <v>726</v>
      </c>
      <c r="I164" s="189"/>
      <c r="L164" s="184"/>
      <c r="M164" s="190"/>
      <c r="N164" s="191"/>
      <c r="O164" s="191"/>
      <c r="P164" s="191"/>
      <c r="Q164" s="191"/>
      <c r="R164" s="191"/>
      <c r="S164" s="191"/>
      <c r="T164" s="192"/>
      <c r="AT164" s="188" t="s">
        <v>896</v>
      </c>
      <c r="AU164" s="188" t="s">
        <v>802</v>
      </c>
      <c r="AV164" s="11" t="s">
        <v>799</v>
      </c>
      <c r="AW164" s="11" t="s">
        <v>755</v>
      </c>
      <c r="AX164" s="11" t="s">
        <v>791</v>
      </c>
      <c r="AY164" s="188" t="s">
        <v>887</v>
      </c>
    </row>
    <row r="165" spans="2:65" s="11" customFormat="1">
      <c r="B165" s="184"/>
      <c r="D165" s="185" t="s">
        <v>896</v>
      </c>
      <c r="E165" s="186" t="s">
        <v>726</v>
      </c>
      <c r="F165" s="187" t="s">
        <v>987</v>
      </c>
      <c r="H165" s="188" t="s">
        <v>726</v>
      </c>
      <c r="I165" s="189"/>
      <c r="L165" s="184"/>
      <c r="M165" s="190"/>
      <c r="N165" s="191"/>
      <c r="O165" s="191"/>
      <c r="P165" s="191"/>
      <c r="Q165" s="191"/>
      <c r="R165" s="191"/>
      <c r="S165" s="191"/>
      <c r="T165" s="192"/>
      <c r="AT165" s="188" t="s">
        <v>896</v>
      </c>
      <c r="AU165" s="188" t="s">
        <v>802</v>
      </c>
      <c r="AV165" s="11" t="s">
        <v>799</v>
      </c>
      <c r="AW165" s="11" t="s">
        <v>755</v>
      </c>
      <c r="AX165" s="11" t="s">
        <v>791</v>
      </c>
      <c r="AY165" s="188" t="s">
        <v>887</v>
      </c>
    </row>
    <row r="166" spans="2:65" s="11" customFormat="1">
      <c r="B166" s="184"/>
      <c r="D166" s="185" t="s">
        <v>896</v>
      </c>
      <c r="E166" s="186" t="s">
        <v>726</v>
      </c>
      <c r="F166" s="187" t="s">
        <v>988</v>
      </c>
      <c r="H166" s="188" t="s">
        <v>726</v>
      </c>
      <c r="I166" s="189"/>
      <c r="L166" s="184"/>
      <c r="M166" s="190"/>
      <c r="N166" s="191"/>
      <c r="O166" s="191"/>
      <c r="P166" s="191"/>
      <c r="Q166" s="191"/>
      <c r="R166" s="191"/>
      <c r="S166" s="191"/>
      <c r="T166" s="192"/>
      <c r="AT166" s="188" t="s">
        <v>896</v>
      </c>
      <c r="AU166" s="188" t="s">
        <v>802</v>
      </c>
      <c r="AV166" s="11" t="s">
        <v>799</v>
      </c>
      <c r="AW166" s="11" t="s">
        <v>755</v>
      </c>
      <c r="AX166" s="11" t="s">
        <v>791</v>
      </c>
      <c r="AY166" s="188" t="s">
        <v>887</v>
      </c>
    </row>
    <row r="167" spans="2:65" s="12" customFormat="1">
      <c r="B167" s="193"/>
      <c r="D167" s="185" t="s">
        <v>896</v>
      </c>
      <c r="E167" s="202" t="s">
        <v>726</v>
      </c>
      <c r="F167" s="203" t="s">
        <v>989</v>
      </c>
      <c r="H167" s="204">
        <v>2.5499999999999998</v>
      </c>
      <c r="I167" s="198"/>
      <c r="L167" s="193"/>
      <c r="M167" s="199"/>
      <c r="N167" s="200"/>
      <c r="O167" s="200"/>
      <c r="P167" s="200"/>
      <c r="Q167" s="200"/>
      <c r="R167" s="200"/>
      <c r="S167" s="200"/>
      <c r="T167" s="201"/>
      <c r="AT167" s="202" t="s">
        <v>896</v>
      </c>
      <c r="AU167" s="202" t="s">
        <v>802</v>
      </c>
      <c r="AV167" s="12" t="s">
        <v>802</v>
      </c>
      <c r="AW167" s="12" t="s">
        <v>755</v>
      </c>
      <c r="AX167" s="12" t="s">
        <v>791</v>
      </c>
      <c r="AY167" s="202" t="s">
        <v>887</v>
      </c>
    </row>
    <row r="168" spans="2:65" s="11" customFormat="1">
      <c r="B168" s="184"/>
      <c r="D168" s="185" t="s">
        <v>896</v>
      </c>
      <c r="E168" s="186" t="s">
        <v>726</v>
      </c>
      <c r="F168" s="187" t="s">
        <v>990</v>
      </c>
      <c r="H168" s="188" t="s">
        <v>726</v>
      </c>
      <c r="I168" s="189"/>
      <c r="L168" s="184"/>
      <c r="M168" s="190"/>
      <c r="N168" s="191"/>
      <c r="O168" s="191"/>
      <c r="P168" s="191"/>
      <c r="Q168" s="191"/>
      <c r="R168" s="191"/>
      <c r="S168" s="191"/>
      <c r="T168" s="192"/>
      <c r="AT168" s="188" t="s">
        <v>896</v>
      </c>
      <c r="AU168" s="188" t="s">
        <v>802</v>
      </c>
      <c r="AV168" s="11" t="s">
        <v>799</v>
      </c>
      <c r="AW168" s="11" t="s">
        <v>755</v>
      </c>
      <c r="AX168" s="11" t="s">
        <v>791</v>
      </c>
      <c r="AY168" s="188" t="s">
        <v>887</v>
      </c>
    </row>
    <row r="169" spans="2:65" s="12" customFormat="1">
      <c r="B169" s="193"/>
      <c r="D169" s="185" t="s">
        <v>896</v>
      </c>
      <c r="E169" s="202" t="s">
        <v>726</v>
      </c>
      <c r="F169" s="203" t="s">
        <v>991</v>
      </c>
      <c r="H169" s="204">
        <v>8.6</v>
      </c>
      <c r="I169" s="198"/>
      <c r="L169" s="193"/>
      <c r="M169" s="199"/>
      <c r="N169" s="200"/>
      <c r="O169" s="200"/>
      <c r="P169" s="200"/>
      <c r="Q169" s="200"/>
      <c r="R169" s="200"/>
      <c r="S169" s="200"/>
      <c r="T169" s="201"/>
      <c r="AT169" s="202" t="s">
        <v>896</v>
      </c>
      <c r="AU169" s="202" t="s">
        <v>802</v>
      </c>
      <c r="AV169" s="12" t="s">
        <v>802</v>
      </c>
      <c r="AW169" s="12" t="s">
        <v>755</v>
      </c>
      <c r="AX169" s="12" t="s">
        <v>791</v>
      </c>
      <c r="AY169" s="202" t="s">
        <v>887</v>
      </c>
    </row>
    <row r="170" spans="2:65" s="11" customFormat="1">
      <c r="B170" s="184"/>
      <c r="D170" s="185" t="s">
        <v>896</v>
      </c>
      <c r="E170" s="186" t="s">
        <v>726</v>
      </c>
      <c r="F170" s="187" t="s">
        <v>992</v>
      </c>
      <c r="H170" s="188" t="s">
        <v>726</v>
      </c>
      <c r="I170" s="189"/>
      <c r="L170" s="184"/>
      <c r="M170" s="190"/>
      <c r="N170" s="191"/>
      <c r="O170" s="191"/>
      <c r="P170" s="191"/>
      <c r="Q170" s="191"/>
      <c r="R170" s="191"/>
      <c r="S170" s="191"/>
      <c r="T170" s="192"/>
      <c r="AT170" s="188" t="s">
        <v>896</v>
      </c>
      <c r="AU170" s="188" t="s">
        <v>802</v>
      </c>
      <c r="AV170" s="11" t="s">
        <v>799</v>
      </c>
      <c r="AW170" s="11" t="s">
        <v>755</v>
      </c>
      <c r="AX170" s="11" t="s">
        <v>791</v>
      </c>
      <c r="AY170" s="188" t="s">
        <v>887</v>
      </c>
    </row>
    <row r="171" spans="2:65" s="12" customFormat="1">
      <c r="B171" s="193"/>
      <c r="D171" s="185" t="s">
        <v>896</v>
      </c>
      <c r="E171" s="202" t="s">
        <v>726</v>
      </c>
      <c r="F171" s="203" t="s">
        <v>993</v>
      </c>
      <c r="H171" s="204">
        <v>4.8</v>
      </c>
      <c r="I171" s="198"/>
      <c r="L171" s="193"/>
      <c r="M171" s="199"/>
      <c r="N171" s="200"/>
      <c r="O171" s="200"/>
      <c r="P171" s="200"/>
      <c r="Q171" s="200"/>
      <c r="R171" s="200"/>
      <c r="S171" s="200"/>
      <c r="T171" s="201"/>
      <c r="AT171" s="202" t="s">
        <v>896</v>
      </c>
      <c r="AU171" s="202" t="s">
        <v>802</v>
      </c>
      <c r="AV171" s="12" t="s">
        <v>802</v>
      </c>
      <c r="AW171" s="12" t="s">
        <v>755</v>
      </c>
      <c r="AX171" s="12" t="s">
        <v>791</v>
      </c>
      <c r="AY171" s="202" t="s">
        <v>887</v>
      </c>
    </row>
    <row r="172" spans="2:65" s="14" customFormat="1">
      <c r="B172" s="213"/>
      <c r="D172" s="194" t="s">
        <v>896</v>
      </c>
      <c r="E172" s="214" t="s">
        <v>726</v>
      </c>
      <c r="F172" s="215" t="s">
        <v>966</v>
      </c>
      <c r="H172" s="216">
        <v>15.95</v>
      </c>
      <c r="I172" s="217"/>
      <c r="L172" s="213"/>
      <c r="M172" s="218"/>
      <c r="N172" s="219"/>
      <c r="O172" s="219"/>
      <c r="P172" s="219"/>
      <c r="Q172" s="219"/>
      <c r="R172" s="219"/>
      <c r="S172" s="219"/>
      <c r="T172" s="220"/>
      <c r="AT172" s="221" t="s">
        <v>896</v>
      </c>
      <c r="AU172" s="221" t="s">
        <v>802</v>
      </c>
      <c r="AV172" s="14" t="s">
        <v>894</v>
      </c>
      <c r="AW172" s="14" t="s">
        <v>755</v>
      </c>
      <c r="AX172" s="14" t="s">
        <v>799</v>
      </c>
      <c r="AY172" s="221" t="s">
        <v>887</v>
      </c>
    </row>
    <row r="173" spans="2:65" s="1" customFormat="1" ht="22.5" customHeight="1">
      <c r="B173" s="171"/>
      <c r="C173" s="222" t="s">
        <v>994</v>
      </c>
      <c r="D173" s="222" t="s">
        <v>995</v>
      </c>
      <c r="E173" s="223" t="s">
        <v>996</v>
      </c>
      <c r="F173" s="224" t="s">
        <v>997</v>
      </c>
      <c r="G173" s="225" t="s">
        <v>979</v>
      </c>
      <c r="H173" s="226">
        <v>29.507999999999999</v>
      </c>
      <c r="I173" s="227"/>
      <c r="J173" s="228">
        <f>ROUND(I173*H173,2)</f>
        <v>0</v>
      </c>
      <c r="K173" s="224" t="s">
        <v>893</v>
      </c>
      <c r="L173" s="229"/>
      <c r="M173" s="230" t="s">
        <v>726</v>
      </c>
      <c r="N173" s="231" t="s">
        <v>762</v>
      </c>
      <c r="O173" s="42"/>
      <c r="P173" s="181">
        <f>O173*H173</f>
        <v>0</v>
      </c>
      <c r="Q173" s="181">
        <v>1</v>
      </c>
      <c r="R173" s="181">
        <f>Q173*H173</f>
        <v>29.507999999999999</v>
      </c>
      <c r="S173" s="181">
        <v>0</v>
      </c>
      <c r="T173" s="182">
        <f>S173*H173</f>
        <v>0</v>
      </c>
      <c r="AR173" s="24" t="s">
        <v>938</v>
      </c>
      <c r="AT173" s="24" t="s">
        <v>995</v>
      </c>
      <c r="AU173" s="24" t="s">
        <v>802</v>
      </c>
      <c r="AY173" s="24" t="s">
        <v>887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24" t="s">
        <v>799</v>
      </c>
      <c r="BK173" s="183">
        <f>ROUND(I173*H173,2)</f>
        <v>0</v>
      </c>
      <c r="BL173" s="24" t="s">
        <v>894</v>
      </c>
      <c r="BM173" s="24" t="s">
        <v>998</v>
      </c>
    </row>
    <row r="174" spans="2:65" s="12" customFormat="1">
      <c r="B174" s="193"/>
      <c r="D174" s="194" t="s">
        <v>896</v>
      </c>
      <c r="F174" s="196" t="s">
        <v>999</v>
      </c>
      <c r="H174" s="197">
        <v>29.507999999999999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202" t="s">
        <v>896</v>
      </c>
      <c r="AU174" s="202" t="s">
        <v>802</v>
      </c>
      <c r="AV174" s="12" t="s">
        <v>802</v>
      </c>
      <c r="AW174" s="12" t="s">
        <v>727</v>
      </c>
      <c r="AX174" s="12" t="s">
        <v>799</v>
      </c>
      <c r="AY174" s="202" t="s">
        <v>887</v>
      </c>
    </row>
    <row r="175" spans="2:65" s="1" customFormat="1" ht="22.5" customHeight="1">
      <c r="B175" s="171"/>
      <c r="C175" s="172" t="s">
        <v>1000</v>
      </c>
      <c r="D175" s="172" t="s">
        <v>889</v>
      </c>
      <c r="E175" s="173" t="s">
        <v>1001</v>
      </c>
      <c r="F175" s="174" t="s">
        <v>1002</v>
      </c>
      <c r="G175" s="175" t="s">
        <v>892</v>
      </c>
      <c r="H175" s="176">
        <v>3222.4</v>
      </c>
      <c r="I175" s="177"/>
      <c r="J175" s="178">
        <f>ROUND(I175*H175,2)</f>
        <v>0</v>
      </c>
      <c r="K175" s="174" t="s">
        <v>893</v>
      </c>
      <c r="L175" s="41"/>
      <c r="M175" s="179" t="s">
        <v>726</v>
      </c>
      <c r="N175" s="180" t="s">
        <v>762</v>
      </c>
      <c r="O175" s="42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AR175" s="24" t="s">
        <v>894</v>
      </c>
      <c r="AT175" s="24" t="s">
        <v>889</v>
      </c>
      <c r="AU175" s="24" t="s">
        <v>802</v>
      </c>
      <c r="AY175" s="24" t="s">
        <v>887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24" t="s">
        <v>799</v>
      </c>
      <c r="BK175" s="183">
        <f>ROUND(I175*H175,2)</f>
        <v>0</v>
      </c>
      <c r="BL175" s="24" t="s">
        <v>894</v>
      </c>
      <c r="BM175" s="24" t="s">
        <v>1003</v>
      </c>
    </row>
    <row r="176" spans="2:65" s="11" customFormat="1">
      <c r="B176" s="184"/>
      <c r="D176" s="185" t="s">
        <v>896</v>
      </c>
      <c r="E176" s="186" t="s">
        <v>726</v>
      </c>
      <c r="F176" s="187" t="s">
        <v>1004</v>
      </c>
      <c r="H176" s="188" t="s">
        <v>726</v>
      </c>
      <c r="I176" s="189"/>
      <c r="L176" s="184"/>
      <c r="M176" s="190"/>
      <c r="N176" s="191"/>
      <c r="O176" s="191"/>
      <c r="P176" s="191"/>
      <c r="Q176" s="191"/>
      <c r="R176" s="191"/>
      <c r="S176" s="191"/>
      <c r="T176" s="192"/>
      <c r="AT176" s="188" t="s">
        <v>896</v>
      </c>
      <c r="AU176" s="188" t="s">
        <v>802</v>
      </c>
      <c r="AV176" s="11" t="s">
        <v>799</v>
      </c>
      <c r="AW176" s="11" t="s">
        <v>755</v>
      </c>
      <c r="AX176" s="11" t="s">
        <v>791</v>
      </c>
      <c r="AY176" s="188" t="s">
        <v>887</v>
      </c>
    </row>
    <row r="177" spans="2:65" s="12" customFormat="1">
      <c r="B177" s="193"/>
      <c r="D177" s="185" t="s">
        <v>896</v>
      </c>
      <c r="E177" s="202" t="s">
        <v>726</v>
      </c>
      <c r="F177" s="203" t="s">
        <v>918</v>
      </c>
      <c r="H177" s="204">
        <v>1800</v>
      </c>
      <c r="I177" s="198"/>
      <c r="L177" s="193"/>
      <c r="M177" s="199"/>
      <c r="N177" s="200"/>
      <c r="O177" s="200"/>
      <c r="P177" s="200"/>
      <c r="Q177" s="200"/>
      <c r="R177" s="200"/>
      <c r="S177" s="200"/>
      <c r="T177" s="201"/>
      <c r="AT177" s="202" t="s">
        <v>896</v>
      </c>
      <c r="AU177" s="202" t="s">
        <v>802</v>
      </c>
      <c r="AV177" s="12" t="s">
        <v>802</v>
      </c>
      <c r="AW177" s="12" t="s">
        <v>755</v>
      </c>
      <c r="AX177" s="12" t="s">
        <v>791</v>
      </c>
      <c r="AY177" s="202" t="s">
        <v>887</v>
      </c>
    </row>
    <row r="178" spans="2:65" s="11" customFormat="1">
      <c r="B178" s="184"/>
      <c r="D178" s="185" t="s">
        <v>896</v>
      </c>
      <c r="E178" s="186" t="s">
        <v>726</v>
      </c>
      <c r="F178" s="187" t="s">
        <v>1005</v>
      </c>
      <c r="H178" s="188" t="s">
        <v>726</v>
      </c>
      <c r="I178" s="189"/>
      <c r="L178" s="184"/>
      <c r="M178" s="190"/>
      <c r="N178" s="191"/>
      <c r="O178" s="191"/>
      <c r="P178" s="191"/>
      <c r="Q178" s="191"/>
      <c r="R178" s="191"/>
      <c r="S178" s="191"/>
      <c r="T178" s="192"/>
      <c r="AT178" s="188" t="s">
        <v>896</v>
      </c>
      <c r="AU178" s="188" t="s">
        <v>802</v>
      </c>
      <c r="AV178" s="11" t="s">
        <v>799</v>
      </c>
      <c r="AW178" s="11" t="s">
        <v>755</v>
      </c>
      <c r="AX178" s="11" t="s">
        <v>791</v>
      </c>
      <c r="AY178" s="188" t="s">
        <v>887</v>
      </c>
    </row>
    <row r="179" spans="2:65" s="12" customFormat="1">
      <c r="B179" s="193"/>
      <c r="D179" s="185" t="s">
        <v>896</v>
      </c>
      <c r="E179" s="202" t="s">
        <v>726</v>
      </c>
      <c r="F179" s="203" t="s">
        <v>1006</v>
      </c>
      <c r="H179" s="204">
        <v>709</v>
      </c>
      <c r="I179" s="198"/>
      <c r="L179" s="193"/>
      <c r="M179" s="199"/>
      <c r="N179" s="200"/>
      <c r="O179" s="200"/>
      <c r="P179" s="200"/>
      <c r="Q179" s="200"/>
      <c r="R179" s="200"/>
      <c r="S179" s="200"/>
      <c r="T179" s="201"/>
      <c r="AT179" s="202" t="s">
        <v>896</v>
      </c>
      <c r="AU179" s="202" t="s">
        <v>802</v>
      </c>
      <c r="AV179" s="12" t="s">
        <v>802</v>
      </c>
      <c r="AW179" s="12" t="s">
        <v>755</v>
      </c>
      <c r="AX179" s="12" t="s">
        <v>791</v>
      </c>
      <c r="AY179" s="202" t="s">
        <v>887</v>
      </c>
    </row>
    <row r="180" spans="2:65" s="11" customFormat="1">
      <c r="B180" s="184"/>
      <c r="D180" s="185" t="s">
        <v>896</v>
      </c>
      <c r="E180" s="186" t="s">
        <v>726</v>
      </c>
      <c r="F180" s="187" t="s">
        <v>1007</v>
      </c>
      <c r="H180" s="188" t="s">
        <v>726</v>
      </c>
      <c r="I180" s="189"/>
      <c r="L180" s="184"/>
      <c r="M180" s="190"/>
      <c r="N180" s="191"/>
      <c r="O180" s="191"/>
      <c r="P180" s="191"/>
      <c r="Q180" s="191"/>
      <c r="R180" s="191"/>
      <c r="S180" s="191"/>
      <c r="T180" s="192"/>
      <c r="AT180" s="188" t="s">
        <v>896</v>
      </c>
      <c r="AU180" s="188" t="s">
        <v>802</v>
      </c>
      <c r="AV180" s="11" t="s">
        <v>799</v>
      </c>
      <c r="AW180" s="11" t="s">
        <v>755</v>
      </c>
      <c r="AX180" s="11" t="s">
        <v>791</v>
      </c>
      <c r="AY180" s="188" t="s">
        <v>887</v>
      </c>
    </row>
    <row r="181" spans="2:65" s="12" customFormat="1">
      <c r="B181" s="193"/>
      <c r="D181" s="185" t="s">
        <v>896</v>
      </c>
      <c r="E181" s="202" t="s">
        <v>726</v>
      </c>
      <c r="F181" s="203" t="s">
        <v>1008</v>
      </c>
      <c r="H181" s="204">
        <v>228</v>
      </c>
      <c r="I181" s="198"/>
      <c r="L181" s="193"/>
      <c r="M181" s="199"/>
      <c r="N181" s="200"/>
      <c r="O181" s="200"/>
      <c r="P181" s="200"/>
      <c r="Q181" s="200"/>
      <c r="R181" s="200"/>
      <c r="S181" s="200"/>
      <c r="T181" s="201"/>
      <c r="AT181" s="202" t="s">
        <v>896</v>
      </c>
      <c r="AU181" s="202" t="s">
        <v>802</v>
      </c>
      <c r="AV181" s="12" t="s">
        <v>802</v>
      </c>
      <c r="AW181" s="12" t="s">
        <v>755</v>
      </c>
      <c r="AX181" s="12" t="s">
        <v>791</v>
      </c>
      <c r="AY181" s="202" t="s">
        <v>887</v>
      </c>
    </row>
    <row r="182" spans="2:65" s="11" customFormat="1">
      <c r="B182" s="184"/>
      <c r="D182" s="185" t="s">
        <v>896</v>
      </c>
      <c r="E182" s="186" t="s">
        <v>726</v>
      </c>
      <c r="F182" s="187" t="s">
        <v>1009</v>
      </c>
      <c r="H182" s="188" t="s">
        <v>726</v>
      </c>
      <c r="I182" s="189"/>
      <c r="L182" s="184"/>
      <c r="M182" s="190"/>
      <c r="N182" s="191"/>
      <c r="O182" s="191"/>
      <c r="P182" s="191"/>
      <c r="Q182" s="191"/>
      <c r="R182" s="191"/>
      <c r="S182" s="191"/>
      <c r="T182" s="192"/>
      <c r="AT182" s="188" t="s">
        <v>896</v>
      </c>
      <c r="AU182" s="188" t="s">
        <v>802</v>
      </c>
      <c r="AV182" s="11" t="s">
        <v>799</v>
      </c>
      <c r="AW182" s="11" t="s">
        <v>755</v>
      </c>
      <c r="AX182" s="11" t="s">
        <v>791</v>
      </c>
      <c r="AY182" s="188" t="s">
        <v>887</v>
      </c>
    </row>
    <row r="183" spans="2:65" s="12" customFormat="1">
      <c r="B183" s="193"/>
      <c r="D183" s="185" t="s">
        <v>896</v>
      </c>
      <c r="E183" s="202" t="s">
        <v>726</v>
      </c>
      <c r="F183" s="203" t="s">
        <v>1010</v>
      </c>
      <c r="H183" s="204">
        <v>203</v>
      </c>
      <c r="I183" s="198"/>
      <c r="L183" s="193"/>
      <c r="M183" s="199"/>
      <c r="N183" s="200"/>
      <c r="O183" s="200"/>
      <c r="P183" s="200"/>
      <c r="Q183" s="200"/>
      <c r="R183" s="200"/>
      <c r="S183" s="200"/>
      <c r="T183" s="201"/>
      <c r="AT183" s="202" t="s">
        <v>896</v>
      </c>
      <c r="AU183" s="202" t="s">
        <v>802</v>
      </c>
      <c r="AV183" s="12" t="s">
        <v>802</v>
      </c>
      <c r="AW183" s="12" t="s">
        <v>755</v>
      </c>
      <c r="AX183" s="12" t="s">
        <v>791</v>
      </c>
      <c r="AY183" s="202" t="s">
        <v>887</v>
      </c>
    </row>
    <row r="184" spans="2:65" s="12" customFormat="1">
      <c r="B184" s="193"/>
      <c r="D184" s="185" t="s">
        <v>896</v>
      </c>
      <c r="E184" s="202" t="s">
        <v>726</v>
      </c>
      <c r="F184" s="203" t="s">
        <v>1011</v>
      </c>
      <c r="H184" s="204">
        <v>123.9</v>
      </c>
      <c r="I184" s="198"/>
      <c r="L184" s="193"/>
      <c r="M184" s="199"/>
      <c r="N184" s="200"/>
      <c r="O184" s="200"/>
      <c r="P184" s="200"/>
      <c r="Q184" s="200"/>
      <c r="R184" s="200"/>
      <c r="S184" s="200"/>
      <c r="T184" s="201"/>
      <c r="AT184" s="202" t="s">
        <v>896</v>
      </c>
      <c r="AU184" s="202" t="s">
        <v>802</v>
      </c>
      <c r="AV184" s="12" t="s">
        <v>802</v>
      </c>
      <c r="AW184" s="12" t="s">
        <v>755</v>
      </c>
      <c r="AX184" s="12" t="s">
        <v>791</v>
      </c>
      <c r="AY184" s="202" t="s">
        <v>887</v>
      </c>
    </row>
    <row r="185" spans="2:65" s="11" customFormat="1">
      <c r="B185" s="184"/>
      <c r="D185" s="185" t="s">
        <v>896</v>
      </c>
      <c r="E185" s="186" t="s">
        <v>726</v>
      </c>
      <c r="F185" s="187" t="s">
        <v>1012</v>
      </c>
      <c r="H185" s="188" t="s">
        <v>726</v>
      </c>
      <c r="I185" s="189"/>
      <c r="L185" s="184"/>
      <c r="M185" s="190"/>
      <c r="N185" s="191"/>
      <c r="O185" s="191"/>
      <c r="P185" s="191"/>
      <c r="Q185" s="191"/>
      <c r="R185" s="191"/>
      <c r="S185" s="191"/>
      <c r="T185" s="192"/>
      <c r="AT185" s="188" t="s">
        <v>896</v>
      </c>
      <c r="AU185" s="188" t="s">
        <v>802</v>
      </c>
      <c r="AV185" s="11" t="s">
        <v>799</v>
      </c>
      <c r="AW185" s="11" t="s">
        <v>755</v>
      </c>
      <c r="AX185" s="11" t="s">
        <v>791</v>
      </c>
      <c r="AY185" s="188" t="s">
        <v>887</v>
      </c>
    </row>
    <row r="186" spans="2:65" s="12" customFormat="1">
      <c r="B186" s="193"/>
      <c r="D186" s="185" t="s">
        <v>896</v>
      </c>
      <c r="E186" s="202" t="s">
        <v>726</v>
      </c>
      <c r="F186" s="203" t="s">
        <v>1013</v>
      </c>
      <c r="H186" s="204">
        <v>158.5</v>
      </c>
      <c r="I186" s="198"/>
      <c r="L186" s="193"/>
      <c r="M186" s="199"/>
      <c r="N186" s="200"/>
      <c r="O186" s="200"/>
      <c r="P186" s="200"/>
      <c r="Q186" s="200"/>
      <c r="R186" s="200"/>
      <c r="S186" s="200"/>
      <c r="T186" s="201"/>
      <c r="AT186" s="202" t="s">
        <v>896</v>
      </c>
      <c r="AU186" s="202" t="s">
        <v>802</v>
      </c>
      <c r="AV186" s="12" t="s">
        <v>802</v>
      </c>
      <c r="AW186" s="12" t="s">
        <v>755</v>
      </c>
      <c r="AX186" s="12" t="s">
        <v>791</v>
      </c>
      <c r="AY186" s="202" t="s">
        <v>887</v>
      </c>
    </row>
    <row r="187" spans="2:65" s="14" customFormat="1">
      <c r="B187" s="213"/>
      <c r="D187" s="185" t="s">
        <v>896</v>
      </c>
      <c r="E187" s="232" t="s">
        <v>726</v>
      </c>
      <c r="F187" s="233" t="s">
        <v>966</v>
      </c>
      <c r="H187" s="234">
        <v>3222.4</v>
      </c>
      <c r="I187" s="217"/>
      <c r="L187" s="213"/>
      <c r="M187" s="218"/>
      <c r="N187" s="219"/>
      <c r="O187" s="219"/>
      <c r="P187" s="219"/>
      <c r="Q187" s="219"/>
      <c r="R187" s="219"/>
      <c r="S187" s="219"/>
      <c r="T187" s="220"/>
      <c r="AT187" s="221" t="s">
        <v>896</v>
      </c>
      <c r="AU187" s="221" t="s">
        <v>802</v>
      </c>
      <c r="AV187" s="14" t="s">
        <v>894</v>
      </c>
      <c r="AW187" s="14" t="s">
        <v>755</v>
      </c>
      <c r="AX187" s="14" t="s">
        <v>799</v>
      </c>
      <c r="AY187" s="221" t="s">
        <v>887</v>
      </c>
    </row>
    <row r="188" spans="2:65" s="10" customFormat="1" ht="29.85" customHeight="1">
      <c r="B188" s="157"/>
      <c r="D188" s="168" t="s">
        <v>790</v>
      </c>
      <c r="E188" s="169" t="s">
        <v>802</v>
      </c>
      <c r="F188" s="169" t="s">
        <v>1014</v>
      </c>
      <c r="I188" s="160"/>
      <c r="J188" s="170">
        <f>BK188</f>
        <v>0</v>
      </c>
      <c r="L188" s="157"/>
      <c r="M188" s="162"/>
      <c r="N188" s="163"/>
      <c r="O188" s="163"/>
      <c r="P188" s="164">
        <f>SUM(P189:P199)</f>
        <v>0</v>
      </c>
      <c r="Q188" s="163"/>
      <c r="R188" s="164">
        <f>SUM(R189:R199)</f>
        <v>77.373153039999991</v>
      </c>
      <c r="S188" s="163"/>
      <c r="T188" s="165">
        <f>SUM(T189:T199)</f>
        <v>0</v>
      </c>
      <c r="AR188" s="158" t="s">
        <v>799</v>
      </c>
      <c r="AT188" s="166" t="s">
        <v>790</v>
      </c>
      <c r="AU188" s="166" t="s">
        <v>799</v>
      </c>
      <c r="AY188" s="158" t="s">
        <v>887</v>
      </c>
      <c r="BK188" s="167">
        <f>SUM(BK189:BK199)</f>
        <v>0</v>
      </c>
    </row>
    <row r="189" spans="2:65" s="1" customFormat="1" ht="44.25" customHeight="1">
      <c r="B189" s="171"/>
      <c r="C189" s="172" t="s">
        <v>1015</v>
      </c>
      <c r="D189" s="172" t="s">
        <v>889</v>
      </c>
      <c r="E189" s="173" t="s">
        <v>1016</v>
      </c>
      <c r="F189" s="174" t="s">
        <v>1017</v>
      </c>
      <c r="G189" s="175" t="s">
        <v>1018</v>
      </c>
      <c r="H189" s="176">
        <v>327</v>
      </c>
      <c r="I189" s="177"/>
      <c r="J189" s="178">
        <f>ROUND(I189*H189,2)</f>
        <v>0</v>
      </c>
      <c r="K189" s="174" t="s">
        <v>893</v>
      </c>
      <c r="L189" s="41"/>
      <c r="M189" s="179" t="s">
        <v>726</v>
      </c>
      <c r="N189" s="180" t="s">
        <v>762</v>
      </c>
      <c r="O189" s="42"/>
      <c r="P189" s="181">
        <f>O189*H189</f>
        <v>0</v>
      </c>
      <c r="Q189" s="181">
        <v>0.23058000000000001</v>
      </c>
      <c r="R189" s="181">
        <f>Q189*H189</f>
        <v>75.399659999999997</v>
      </c>
      <c r="S189" s="181">
        <v>0</v>
      </c>
      <c r="T189" s="182">
        <f>S189*H189</f>
        <v>0</v>
      </c>
      <c r="AR189" s="24" t="s">
        <v>894</v>
      </c>
      <c r="AT189" s="24" t="s">
        <v>889</v>
      </c>
      <c r="AU189" s="24" t="s">
        <v>802</v>
      </c>
      <c r="AY189" s="24" t="s">
        <v>887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24" t="s">
        <v>799</v>
      </c>
      <c r="BK189" s="183">
        <f>ROUND(I189*H189,2)</f>
        <v>0</v>
      </c>
      <c r="BL189" s="24" t="s">
        <v>894</v>
      </c>
      <c r="BM189" s="24" t="s">
        <v>1019</v>
      </c>
    </row>
    <row r="190" spans="2:65" s="11" customFormat="1">
      <c r="B190" s="184"/>
      <c r="D190" s="185" t="s">
        <v>896</v>
      </c>
      <c r="E190" s="186" t="s">
        <v>726</v>
      </c>
      <c r="F190" s="187" t="s">
        <v>1020</v>
      </c>
      <c r="H190" s="188" t="s">
        <v>726</v>
      </c>
      <c r="I190" s="189"/>
      <c r="L190" s="184"/>
      <c r="M190" s="190"/>
      <c r="N190" s="191"/>
      <c r="O190" s="191"/>
      <c r="P190" s="191"/>
      <c r="Q190" s="191"/>
      <c r="R190" s="191"/>
      <c r="S190" s="191"/>
      <c r="T190" s="192"/>
      <c r="AT190" s="188" t="s">
        <v>896</v>
      </c>
      <c r="AU190" s="188" t="s">
        <v>802</v>
      </c>
      <c r="AV190" s="11" t="s">
        <v>799</v>
      </c>
      <c r="AW190" s="11" t="s">
        <v>755</v>
      </c>
      <c r="AX190" s="11" t="s">
        <v>791</v>
      </c>
      <c r="AY190" s="188" t="s">
        <v>887</v>
      </c>
    </row>
    <row r="191" spans="2:65" s="11" customFormat="1">
      <c r="B191" s="184"/>
      <c r="D191" s="185" t="s">
        <v>896</v>
      </c>
      <c r="E191" s="186" t="s">
        <v>726</v>
      </c>
      <c r="F191" s="187" t="s">
        <v>1021</v>
      </c>
      <c r="H191" s="188" t="s">
        <v>726</v>
      </c>
      <c r="I191" s="189"/>
      <c r="L191" s="184"/>
      <c r="M191" s="190"/>
      <c r="N191" s="191"/>
      <c r="O191" s="191"/>
      <c r="P191" s="191"/>
      <c r="Q191" s="191"/>
      <c r="R191" s="191"/>
      <c r="S191" s="191"/>
      <c r="T191" s="192"/>
      <c r="AT191" s="188" t="s">
        <v>896</v>
      </c>
      <c r="AU191" s="188" t="s">
        <v>802</v>
      </c>
      <c r="AV191" s="11" t="s">
        <v>799</v>
      </c>
      <c r="AW191" s="11" t="s">
        <v>755</v>
      </c>
      <c r="AX191" s="11" t="s">
        <v>791</v>
      </c>
      <c r="AY191" s="188" t="s">
        <v>887</v>
      </c>
    </row>
    <row r="192" spans="2:65" s="12" customFormat="1">
      <c r="B192" s="193"/>
      <c r="D192" s="194" t="s">
        <v>896</v>
      </c>
      <c r="E192" s="195" t="s">
        <v>726</v>
      </c>
      <c r="F192" s="196" t="s">
        <v>1022</v>
      </c>
      <c r="H192" s="197">
        <v>327</v>
      </c>
      <c r="I192" s="198"/>
      <c r="L192" s="193"/>
      <c r="M192" s="199"/>
      <c r="N192" s="200"/>
      <c r="O192" s="200"/>
      <c r="P192" s="200"/>
      <c r="Q192" s="200"/>
      <c r="R192" s="200"/>
      <c r="S192" s="200"/>
      <c r="T192" s="201"/>
      <c r="AT192" s="202" t="s">
        <v>896</v>
      </c>
      <c r="AU192" s="202" t="s">
        <v>802</v>
      </c>
      <c r="AV192" s="12" t="s">
        <v>802</v>
      </c>
      <c r="AW192" s="12" t="s">
        <v>755</v>
      </c>
      <c r="AX192" s="12" t="s">
        <v>799</v>
      </c>
      <c r="AY192" s="202" t="s">
        <v>887</v>
      </c>
    </row>
    <row r="193" spans="2:65" s="1" customFormat="1" ht="22.5" customHeight="1">
      <c r="B193" s="171"/>
      <c r="C193" s="172" t="s">
        <v>1023</v>
      </c>
      <c r="D193" s="172" t="s">
        <v>889</v>
      </c>
      <c r="E193" s="173" t="s">
        <v>1024</v>
      </c>
      <c r="F193" s="174" t="s">
        <v>1025</v>
      </c>
      <c r="G193" s="175" t="s">
        <v>1018</v>
      </c>
      <c r="H193" s="176">
        <v>317</v>
      </c>
      <c r="I193" s="177"/>
      <c r="J193" s="178">
        <f>ROUND(I193*H193,2)</f>
        <v>0</v>
      </c>
      <c r="K193" s="174" t="s">
        <v>893</v>
      </c>
      <c r="L193" s="41"/>
      <c r="M193" s="179" t="s">
        <v>726</v>
      </c>
      <c r="N193" s="180" t="s">
        <v>762</v>
      </c>
      <c r="O193" s="42"/>
      <c r="P193" s="181">
        <f>O193*H193</f>
        <v>0</v>
      </c>
      <c r="Q193" s="181">
        <v>2.2000000000000001E-4</v>
      </c>
      <c r="R193" s="181">
        <f>Q193*H193</f>
        <v>6.9739999999999996E-2</v>
      </c>
      <c r="S193" s="181">
        <v>0</v>
      </c>
      <c r="T193" s="182">
        <f>S193*H193</f>
        <v>0</v>
      </c>
      <c r="AR193" s="24" t="s">
        <v>894</v>
      </c>
      <c r="AT193" s="24" t="s">
        <v>889</v>
      </c>
      <c r="AU193" s="24" t="s">
        <v>802</v>
      </c>
      <c r="AY193" s="24" t="s">
        <v>887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24" t="s">
        <v>799</v>
      </c>
      <c r="BK193" s="183">
        <f>ROUND(I193*H193,2)</f>
        <v>0</v>
      </c>
      <c r="BL193" s="24" t="s">
        <v>894</v>
      </c>
      <c r="BM193" s="24" t="s">
        <v>1026</v>
      </c>
    </row>
    <row r="194" spans="2:65" s="11" customFormat="1">
      <c r="B194" s="184"/>
      <c r="D194" s="185" t="s">
        <v>896</v>
      </c>
      <c r="E194" s="186" t="s">
        <v>726</v>
      </c>
      <c r="F194" s="187" t="s">
        <v>1027</v>
      </c>
      <c r="H194" s="188" t="s">
        <v>726</v>
      </c>
      <c r="I194" s="189"/>
      <c r="L194" s="184"/>
      <c r="M194" s="190"/>
      <c r="N194" s="191"/>
      <c r="O194" s="191"/>
      <c r="P194" s="191"/>
      <c r="Q194" s="191"/>
      <c r="R194" s="191"/>
      <c r="S194" s="191"/>
      <c r="T194" s="192"/>
      <c r="AT194" s="188" t="s">
        <v>896</v>
      </c>
      <c r="AU194" s="188" t="s">
        <v>802</v>
      </c>
      <c r="AV194" s="11" t="s">
        <v>799</v>
      </c>
      <c r="AW194" s="11" t="s">
        <v>755</v>
      </c>
      <c r="AX194" s="11" t="s">
        <v>791</v>
      </c>
      <c r="AY194" s="188" t="s">
        <v>887</v>
      </c>
    </row>
    <row r="195" spans="2:65" s="12" customFormat="1">
      <c r="B195" s="193"/>
      <c r="D195" s="194" t="s">
        <v>896</v>
      </c>
      <c r="E195" s="195" t="s">
        <v>726</v>
      </c>
      <c r="F195" s="196" t="s">
        <v>1028</v>
      </c>
      <c r="H195" s="197">
        <v>317</v>
      </c>
      <c r="I195" s="198"/>
      <c r="L195" s="193"/>
      <c r="M195" s="199"/>
      <c r="N195" s="200"/>
      <c r="O195" s="200"/>
      <c r="P195" s="200"/>
      <c r="Q195" s="200"/>
      <c r="R195" s="200"/>
      <c r="S195" s="200"/>
      <c r="T195" s="201"/>
      <c r="AT195" s="202" t="s">
        <v>896</v>
      </c>
      <c r="AU195" s="202" t="s">
        <v>802</v>
      </c>
      <c r="AV195" s="12" t="s">
        <v>802</v>
      </c>
      <c r="AW195" s="12" t="s">
        <v>755</v>
      </c>
      <c r="AX195" s="12" t="s">
        <v>799</v>
      </c>
      <c r="AY195" s="202" t="s">
        <v>887</v>
      </c>
    </row>
    <row r="196" spans="2:65" s="1" customFormat="1" ht="22.5" customHeight="1">
      <c r="B196" s="171"/>
      <c r="C196" s="172" t="s">
        <v>731</v>
      </c>
      <c r="D196" s="172" t="s">
        <v>889</v>
      </c>
      <c r="E196" s="173" t="s">
        <v>1029</v>
      </c>
      <c r="F196" s="174" t="s">
        <v>1030</v>
      </c>
      <c r="G196" s="175" t="s">
        <v>927</v>
      </c>
      <c r="H196" s="176">
        <v>0.77600000000000002</v>
      </c>
      <c r="I196" s="177"/>
      <c r="J196" s="178">
        <f>ROUND(I196*H196,2)</f>
        <v>0</v>
      </c>
      <c r="K196" s="174" t="s">
        <v>893</v>
      </c>
      <c r="L196" s="41"/>
      <c r="M196" s="179" t="s">
        <v>726</v>
      </c>
      <c r="N196" s="180" t="s">
        <v>762</v>
      </c>
      <c r="O196" s="42"/>
      <c r="P196" s="181">
        <f>O196*H196</f>
        <v>0</v>
      </c>
      <c r="Q196" s="181">
        <v>2.45329</v>
      </c>
      <c r="R196" s="181">
        <f>Q196*H196</f>
        <v>1.90375304</v>
      </c>
      <c r="S196" s="181">
        <v>0</v>
      </c>
      <c r="T196" s="182">
        <f>S196*H196</f>
        <v>0</v>
      </c>
      <c r="AR196" s="24" t="s">
        <v>894</v>
      </c>
      <c r="AT196" s="24" t="s">
        <v>889</v>
      </c>
      <c r="AU196" s="24" t="s">
        <v>802</v>
      </c>
      <c r="AY196" s="24" t="s">
        <v>887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24" t="s">
        <v>799</v>
      </c>
      <c r="BK196" s="183">
        <f>ROUND(I196*H196,2)</f>
        <v>0</v>
      </c>
      <c r="BL196" s="24" t="s">
        <v>894</v>
      </c>
      <c r="BM196" s="24" t="s">
        <v>1031</v>
      </c>
    </row>
    <row r="197" spans="2:65" s="11" customFormat="1">
      <c r="B197" s="184"/>
      <c r="D197" s="185" t="s">
        <v>896</v>
      </c>
      <c r="E197" s="186" t="s">
        <v>726</v>
      </c>
      <c r="F197" s="187" t="s">
        <v>1032</v>
      </c>
      <c r="H197" s="188" t="s">
        <v>726</v>
      </c>
      <c r="I197" s="189"/>
      <c r="L197" s="184"/>
      <c r="M197" s="190"/>
      <c r="N197" s="191"/>
      <c r="O197" s="191"/>
      <c r="P197" s="191"/>
      <c r="Q197" s="191"/>
      <c r="R197" s="191"/>
      <c r="S197" s="191"/>
      <c r="T197" s="192"/>
      <c r="AT197" s="188" t="s">
        <v>896</v>
      </c>
      <c r="AU197" s="188" t="s">
        <v>802</v>
      </c>
      <c r="AV197" s="11" t="s">
        <v>799</v>
      </c>
      <c r="AW197" s="11" t="s">
        <v>755</v>
      </c>
      <c r="AX197" s="11" t="s">
        <v>791</v>
      </c>
      <c r="AY197" s="188" t="s">
        <v>887</v>
      </c>
    </row>
    <row r="198" spans="2:65" s="12" customFormat="1">
      <c r="B198" s="193"/>
      <c r="D198" s="185" t="s">
        <v>896</v>
      </c>
      <c r="E198" s="202" t="s">
        <v>726</v>
      </c>
      <c r="F198" s="203" t="s">
        <v>1033</v>
      </c>
      <c r="H198" s="204">
        <v>0.75</v>
      </c>
      <c r="I198" s="198"/>
      <c r="L198" s="193"/>
      <c r="M198" s="199"/>
      <c r="N198" s="200"/>
      <c r="O198" s="200"/>
      <c r="P198" s="200"/>
      <c r="Q198" s="200"/>
      <c r="R198" s="200"/>
      <c r="S198" s="200"/>
      <c r="T198" s="201"/>
      <c r="AT198" s="202" t="s">
        <v>896</v>
      </c>
      <c r="AU198" s="202" t="s">
        <v>802</v>
      </c>
      <c r="AV198" s="12" t="s">
        <v>802</v>
      </c>
      <c r="AW198" s="12" t="s">
        <v>755</v>
      </c>
      <c r="AX198" s="12" t="s">
        <v>799</v>
      </c>
      <c r="AY198" s="202" t="s">
        <v>887</v>
      </c>
    </row>
    <row r="199" spans="2:65" s="12" customFormat="1">
      <c r="B199" s="193"/>
      <c r="D199" s="185" t="s">
        <v>896</v>
      </c>
      <c r="F199" s="203" t="s">
        <v>1034</v>
      </c>
      <c r="H199" s="204">
        <v>0.77600000000000002</v>
      </c>
      <c r="I199" s="198"/>
      <c r="L199" s="193"/>
      <c r="M199" s="199"/>
      <c r="N199" s="200"/>
      <c r="O199" s="200"/>
      <c r="P199" s="200"/>
      <c r="Q199" s="200"/>
      <c r="R199" s="200"/>
      <c r="S199" s="200"/>
      <c r="T199" s="201"/>
      <c r="AT199" s="202" t="s">
        <v>896</v>
      </c>
      <c r="AU199" s="202" t="s">
        <v>802</v>
      </c>
      <c r="AV199" s="12" t="s">
        <v>802</v>
      </c>
      <c r="AW199" s="12" t="s">
        <v>727</v>
      </c>
      <c r="AX199" s="12" t="s">
        <v>799</v>
      </c>
      <c r="AY199" s="202" t="s">
        <v>887</v>
      </c>
    </row>
    <row r="200" spans="2:65" s="10" customFormat="1" ht="29.85" customHeight="1">
      <c r="B200" s="157"/>
      <c r="D200" s="168" t="s">
        <v>790</v>
      </c>
      <c r="E200" s="169" t="s">
        <v>904</v>
      </c>
      <c r="F200" s="169" t="s">
        <v>1035</v>
      </c>
      <c r="I200" s="160"/>
      <c r="J200" s="170">
        <f>BK200</f>
        <v>0</v>
      </c>
      <c r="L200" s="157"/>
      <c r="M200" s="162"/>
      <c r="N200" s="163"/>
      <c r="O200" s="163"/>
      <c r="P200" s="164">
        <f>SUM(P201:P234)</f>
        <v>0</v>
      </c>
      <c r="Q200" s="163"/>
      <c r="R200" s="164">
        <f>SUM(R201:R234)</f>
        <v>120.99647520000001</v>
      </c>
      <c r="S200" s="163"/>
      <c r="T200" s="165">
        <f>SUM(T201:T234)</f>
        <v>0</v>
      </c>
      <c r="AR200" s="158" t="s">
        <v>799</v>
      </c>
      <c r="AT200" s="166" t="s">
        <v>790</v>
      </c>
      <c r="AU200" s="166" t="s">
        <v>799</v>
      </c>
      <c r="AY200" s="158" t="s">
        <v>887</v>
      </c>
      <c r="BK200" s="167">
        <f>SUM(BK201:BK234)</f>
        <v>0</v>
      </c>
    </row>
    <row r="201" spans="2:65" s="1" customFormat="1" ht="31.5" customHeight="1">
      <c r="B201" s="171"/>
      <c r="C201" s="172" t="s">
        <v>1036</v>
      </c>
      <c r="D201" s="172" t="s">
        <v>889</v>
      </c>
      <c r="E201" s="173" t="s">
        <v>1037</v>
      </c>
      <c r="F201" s="174" t="s">
        <v>1038</v>
      </c>
      <c r="G201" s="175" t="s">
        <v>1039</v>
      </c>
      <c r="H201" s="176">
        <v>12</v>
      </c>
      <c r="I201" s="177"/>
      <c r="J201" s="178">
        <f>ROUND(I201*H201,2)</f>
        <v>0</v>
      </c>
      <c r="K201" s="174" t="s">
        <v>893</v>
      </c>
      <c r="L201" s="41"/>
      <c r="M201" s="179" t="s">
        <v>726</v>
      </c>
      <c r="N201" s="180" t="s">
        <v>762</v>
      </c>
      <c r="O201" s="42"/>
      <c r="P201" s="181">
        <f>O201*H201</f>
        <v>0</v>
      </c>
      <c r="Q201" s="181">
        <v>7.0200000000000002E-3</v>
      </c>
      <c r="R201" s="181">
        <f>Q201*H201</f>
        <v>8.4240000000000009E-2</v>
      </c>
      <c r="S201" s="181">
        <v>0</v>
      </c>
      <c r="T201" s="182">
        <f>S201*H201</f>
        <v>0</v>
      </c>
      <c r="AR201" s="24" t="s">
        <v>894</v>
      </c>
      <c r="AT201" s="24" t="s">
        <v>889</v>
      </c>
      <c r="AU201" s="24" t="s">
        <v>802</v>
      </c>
      <c r="AY201" s="24" t="s">
        <v>887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24" t="s">
        <v>799</v>
      </c>
      <c r="BK201" s="183">
        <f>ROUND(I201*H201,2)</f>
        <v>0</v>
      </c>
      <c r="BL201" s="24" t="s">
        <v>894</v>
      </c>
      <c r="BM201" s="24" t="s">
        <v>1040</v>
      </c>
    </row>
    <row r="202" spans="2:65" s="11" customFormat="1">
      <c r="B202" s="184"/>
      <c r="D202" s="185" t="s">
        <v>896</v>
      </c>
      <c r="E202" s="186" t="s">
        <v>726</v>
      </c>
      <c r="F202" s="187" t="s">
        <v>1041</v>
      </c>
      <c r="H202" s="188" t="s">
        <v>726</v>
      </c>
      <c r="I202" s="189"/>
      <c r="L202" s="184"/>
      <c r="M202" s="190"/>
      <c r="N202" s="191"/>
      <c r="O202" s="191"/>
      <c r="P202" s="191"/>
      <c r="Q202" s="191"/>
      <c r="R202" s="191"/>
      <c r="S202" s="191"/>
      <c r="T202" s="192"/>
      <c r="AT202" s="188" t="s">
        <v>896</v>
      </c>
      <c r="AU202" s="188" t="s">
        <v>802</v>
      </c>
      <c r="AV202" s="11" t="s">
        <v>799</v>
      </c>
      <c r="AW202" s="11" t="s">
        <v>755</v>
      </c>
      <c r="AX202" s="11" t="s">
        <v>791</v>
      </c>
      <c r="AY202" s="188" t="s">
        <v>887</v>
      </c>
    </row>
    <row r="203" spans="2:65" s="12" customFormat="1">
      <c r="B203" s="193"/>
      <c r="D203" s="194" t="s">
        <v>896</v>
      </c>
      <c r="E203" s="195" t="s">
        <v>726</v>
      </c>
      <c r="F203" s="196" t="s">
        <v>960</v>
      </c>
      <c r="H203" s="197">
        <v>12</v>
      </c>
      <c r="I203" s="198"/>
      <c r="L203" s="193"/>
      <c r="M203" s="199"/>
      <c r="N203" s="200"/>
      <c r="O203" s="200"/>
      <c r="P203" s="200"/>
      <c r="Q203" s="200"/>
      <c r="R203" s="200"/>
      <c r="S203" s="200"/>
      <c r="T203" s="201"/>
      <c r="AT203" s="202" t="s">
        <v>896</v>
      </c>
      <c r="AU203" s="202" t="s">
        <v>802</v>
      </c>
      <c r="AV203" s="12" t="s">
        <v>802</v>
      </c>
      <c r="AW203" s="12" t="s">
        <v>755</v>
      </c>
      <c r="AX203" s="12" t="s">
        <v>799</v>
      </c>
      <c r="AY203" s="202" t="s">
        <v>887</v>
      </c>
    </row>
    <row r="204" spans="2:65" s="1" customFormat="1" ht="22.5" customHeight="1">
      <c r="B204" s="171"/>
      <c r="C204" s="222" t="s">
        <v>1042</v>
      </c>
      <c r="D204" s="222" t="s">
        <v>995</v>
      </c>
      <c r="E204" s="223" t="s">
        <v>1043</v>
      </c>
      <c r="F204" s="224" t="s">
        <v>1044</v>
      </c>
      <c r="G204" s="225" t="s">
        <v>1039</v>
      </c>
      <c r="H204" s="226">
        <v>12</v>
      </c>
      <c r="I204" s="227"/>
      <c r="J204" s="228">
        <f>ROUND(I204*H204,2)</f>
        <v>0</v>
      </c>
      <c r="K204" s="224" t="s">
        <v>893</v>
      </c>
      <c r="L204" s="229"/>
      <c r="M204" s="230" t="s">
        <v>726</v>
      </c>
      <c r="N204" s="231" t="s">
        <v>762</v>
      </c>
      <c r="O204" s="42"/>
      <c r="P204" s="181">
        <f>O204*H204</f>
        <v>0</v>
      </c>
      <c r="Q204" s="181">
        <v>4.3E-3</v>
      </c>
      <c r="R204" s="181">
        <f>Q204*H204</f>
        <v>5.16E-2</v>
      </c>
      <c r="S204" s="181">
        <v>0</v>
      </c>
      <c r="T204" s="182">
        <f>S204*H204</f>
        <v>0</v>
      </c>
      <c r="AR204" s="24" t="s">
        <v>938</v>
      </c>
      <c r="AT204" s="24" t="s">
        <v>995</v>
      </c>
      <c r="AU204" s="24" t="s">
        <v>802</v>
      </c>
      <c r="AY204" s="24" t="s">
        <v>887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24" t="s">
        <v>799</v>
      </c>
      <c r="BK204" s="183">
        <f>ROUND(I204*H204,2)</f>
        <v>0</v>
      </c>
      <c r="BL204" s="24" t="s">
        <v>894</v>
      </c>
      <c r="BM204" s="24" t="s">
        <v>1045</v>
      </c>
    </row>
    <row r="205" spans="2:65" s="1" customFormat="1" ht="22.5" customHeight="1">
      <c r="B205" s="171"/>
      <c r="C205" s="172" t="s">
        <v>1046</v>
      </c>
      <c r="D205" s="172" t="s">
        <v>889</v>
      </c>
      <c r="E205" s="173" t="s">
        <v>1047</v>
      </c>
      <c r="F205" s="174" t="s">
        <v>1048</v>
      </c>
      <c r="G205" s="175" t="s">
        <v>1018</v>
      </c>
      <c r="H205" s="176">
        <v>85</v>
      </c>
      <c r="I205" s="177"/>
      <c r="J205" s="178">
        <f>ROUND(I205*H205,2)</f>
        <v>0</v>
      </c>
      <c r="K205" s="174" t="s">
        <v>893</v>
      </c>
      <c r="L205" s="41"/>
      <c r="M205" s="179" t="s">
        <v>726</v>
      </c>
      <c r="N205" s="180" t="s">
        <v>762</v>
      </c>
      <c r="O205" s="42"/>
      <c r="P205" s="181">
        <f>O205*H205</f>
        <v>0</v>
      </c>
      <c r="Q205" s="181">
        <v>0.12064</v>
      </c>
      <c r="R205" s="181">
        <f>Q205*H205</f>
        <v>10.2544</v>
      </c>
      <c r="S205" s="181">
        <v>0</v>
      </c>
      <c r="T205" s="182">
        <f>S205*H205</f>
        <v>0</v>
      </c>
      <c r="AR205" s="24" t="s">
        <v>894</v>
      </c>
      <c r="AT205" s="24" t="s">
        <v>889</v>
      </c>
      <c r="AU205" s="24" t="s">
        <v>802</v>
      </c>
      <c r="AY205" s="24" t="s">
        <v>887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24" t="s">
        <v>799</v>
      </c>
      <c r="BK205" s="183">
        <f>ROUND(I205*H205,2)</f>
        <v>0</v>
      </c>
      <c r="BL205" s="24" t="s">
        <v>894</v>
      </c>
      <c r="BM205" s="24" t="s">
        <v>1049</v>
      </c>
    </row>
    <row r="206" spans="2:65" s="11" customFormat="1">
      <c r="B206" s="184"/>
      <c r="D206" s="185" t="s">
        <v>896</v>
      </c>
      <c r="E206" s="186" t="s">
        <v>726</v>
      </c>
      <c r="F206" s="187" t="s">
        <v>897</v>
      </c>
      <c r="H206" s="188" t="s">
        <v>726</v>
      </c>
      <c r="I206" s="189"/>
      <c r="L206" s="184"/>
      <c r="M206" s="190"/>
      <c r="N206" s="191"/>
      <c r="O206" s="191"/>
      <c r="P206" s="191"/>
      <c r="Q206" s="191"/>
      <c r="R206" s="191"/>
      <c r="S206" s="191"/>
      <c r="T206" s="192"/>
      <c r="AT206" s="188" t="s">
        <v>896</v>
      </c>
      <c r="AU206" s="188" t="s">
        <v>802</v>
      </c>
      <c r="AV206" s="11" t="s">
        <v>799</v>
      </c>
      <c r="AW206" s="11" t="s">
        <v>755</v>
      </c>
      <c r="AX206" s="11" t="s">
        <v>791</v>
      </c>
      <c r="AY206" s="188" t="s">
        <v>887</v>
      </c>
    </row>
    <row r="207" spans="2:65" s="11" customFormat="1">
      <c r="B207" s="184"/>
      <c r="D207" s="185" t="s">
        <v>896</v>
      </c>
      <c r="E207" s="186" t="s">
        <v>726</v>
      </c>
      <c r="F207" s="187" t="s">
        <v>1050</v>
      </c>
      <c r="H207" s="188" t="s">
        <v>726</v>
      </c>
      <c r="I207" s="189"/>
      <c r="L207" s="184"/>
      <c r="M207" s="190"/>
      <c r="N207" s="191"/>
      <c r="O207" s="191"/>
      <c r="P207" s="191"/>
      <c r="Q207" s="191"/>
      <c r="R207" s="191"/>
      <c r="S207" s="191"/>
      <c r="T207" s="192"/>
      <c r="AT207" s="188" t="s">
        <v>896</v>
      </c>
      <c r="AU207" s="188" t="s">
        <v>802</v>
      </c>
      <c r="AV207" s="11" t="s">
        <v>799</v>
      </c>
      <c r="AW207" s="11" t="s">
        <v>755</v>
      </c>
      <c r="AX207" s="11" t="s">
        <v>791</v>
      </c>
      <c r="AY207" s="188" t="s">
        <v>887</v>
      </c>
    </row>
    <row r="208" spans="2:65" s="12" customFormat="1">
      <c r="B208" s="193"/>
      <c r="D208" s="194" t="s">
        <v>896</v>
      </c>
      <c r="E208" s="195" t="s">
        <v>726</v>
      </c>
      <c r="F208" s="196" t="s">
        <v>1051</v>
      </c>
      <c r="H208" s="197">
        <v>85</v>
      </c>
      <c r="I208" s="198"/>
      <c r="L208" s="193"/>
      <c r="M208" s="199"/>
      <c r="N208" s="200"/>
      <c r="O208" s="200"/>
      <c r="P208" s="200"/>
      <c r="Q208" s="200"/>
      <c r="R208" s="200"/>
      <c r="S208" s="200"/>
      <c r="T208" s="201"/>
      <c r="AT208" s="202" t="s">
        <v>896</v>
      </c>
      <c r="AU208" s="202" t="s">
        <v>802</v>
      </c>
      <c r="AV208" s="12" t="s">
        <v>802</v>
      </c>
      <c r="AW208" s="12" t="s">
        <v>755</v>
      </c>
      <c r="AX208" s="12" t="s">
        <v>799</v>
      </c>
      <c r="AY208" s="202" t="s">
        <v>887</v>
      </c>
    </row>
    <row r="209" spans="2:65" s="1" customFormat="1" ht="22.5" customHeight="1">
      <c r="B209" s="171"/>
      <c r="C209" s="222" t="s">
        <v>1052</v>
      </c>
      <c r="D209" s="222" t="s">
        <v>995</v>
      </c>
      <c r="E209" s="223" t="s">
        <v>1053</v>
      </c>
      <c r="F209" s="224" t="s">
        <v>1054</v>
      </c>
      <c r="G209" s="225" t="s">
        <v>1039</v>
      </c>
      <c r="H209" s="226">
        <v>858.5</v>
      </c>
      <c r="I209" s="227"/>
      <c r="J209" s="228">
        <f>ROUND(I209*H209,2)</f>
        <v>0</v>
      </c>
      <c r="K209" s="224" t="s">
        <v>726</v>
      </c>
      <c r="L209" s="229"/>
      <c r="M209" s="230" t="s">
        <v>726</v>
      </c>
      <c r="N209" s="231" t="s">
        <v>762</v>
      </c>
      <c r="O209" s="42"/>
      <c r="P209" s="181">
        <f>O209*H209</f>
        <v>0</v>
      </c>
      <c r="Q209" s="181">
        <v>1.0999999999999999E-2</v>
      </c>
      <c r="R209" s="181">
        <f>Q209*H209</f>
        <v>9.4435000000000002</v>
      </c>
      <c r="S209" s="181">
        <v>0</v>
      </c>
      <c r="T209" s="182">
        <f>S209*H209</f>
        <v>0</v>
      </c>
      <c r="AR209" s="24" t="s">
        <v>938</v>
      </c>
      <c r="AT209" s="24" t="s">
        <v>995</v>
      </c>
      <c r="AU209" s="24" t="s">
        <v>802</v>
      </c>
      <c r="AY209" s="24" t="s">
        <v>887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24" t="s">
        <v>799</v>
      </c>
      <c r="BK209" s="183">
        <f>ROUND(I209*H209,2)</f>
        <v>0</v>
      </c>
      <c r="BL209" s="24" t="s">
        <v>894</v>
      </c>
      <c r="BM209" s="24" t="s">
        <v>1055</v>
      </c>
    </row>
    <row r="210" spans="2:65" s="12" customFormat="1">
      <c r="B210" s="193"/>
      <c r="D210" s="185" t="s">
        <v>896</v>
      </c>
      <c r="E210" s="202" t="s">
        <v>726</v>
      </c>
      <c r="F210" s="203" t="s">
        <v>1056</v>
      </c>
      <c r="H210" s="204">
        <v>850</v>
      </c>
      <c r="I210" s="198"/>
      <c r="L210" s="193"/>
      <c r="M210" s="199"/>
      <c r="N210" s="200"/>
      <c r="O210" s="200"/>
      <c r="P210" s="200"/>
      <c r="Q210" s="200"/>
      <c r="R210" s="200"/>
      <c r="S210" s="200"/>
      <c r="T210" s="201"/>
      <c r="AT210" s="202" t="s">
        <v>896</v>
      </c>
      <c r="AU210" s="202" t="s">
        <v>802</v>
      </c>
      <c r="AV210" s="12" t="s">
        <v>802</v>
      </c>
      <c r="AW210" s="12" t="s">
        <v>755</v>
      </c>
      <c r="AX210" s="12" t="s">
        <v>799</v>
      </c>
      <c r="AY210" s="202" t="s">
        <v>887</v>
      </c>
    </row>
    <row r="211" spans="2:65" s="12" customFormat="1">
      <c r="B211" s="193"/>
      <c r="D211" s="194" t="s">
        <v>896</v>
      </c>
      <c r="F211" s="196" t="s">
        <v>1057</v>
      </c>
      <c r="H211" s="197">
        <v>858.5</v>
      </c>
      <c r="I211" s="198"/>
      <c r="L211" s="193"/>
      <c r="M211" s="199"/>
      <c r="N211" s="200"/>
      <c r="O211" s="200"/>
      <c r="P211" s="200"/>
      <c r="Q211" s="200"/>
      <c r="R211" s="200"/>
      <c r="S211" s="200"/>
      <c r="T211" s="201"/>
      <c r="AT211" s="202" t="s">
        <v>896</v>
      </c>
      <c r="AU211" s="202" t="s">
        <v>802</v>
      </c>
      <c r="AV211" s="12" t="s">
        <v>802</v>
      </c>
      <c r="AW211" s="12" t="s">
        <v>727</v>
      </c>
      <c r="AX211" s="12" t="s">
        <v>799</v>
      </c>
      <c r="AY211" s="202" t="s">
        <v>887</v>
      </c>
    </row>
    <row r="212" spans="2:65" s="1" customFormat="1" ht="31.5" customHeight="1">
      <c r="B212" s="171"/>
      <c r="C212" s="172" t="s">
        <v>1058</v>
      </c>
      <c r="D212" s="172" t="s">
        <v>889</v>
      </c>
      <c r="E212" s="173" t="s">
        <v>1059</v>
      </c>
      <c r="F212" s="174" t="s">
        <v>1060</v>
      </c>
      <c r="G212" s="175" t="s">
        <v>1018</v>
      </c>
      <c r="H212" s="176">
        <v>232</v>
      </c>
      <c r="I212" s="177"/>
      <c r="J212" s="178">
        <f>ROUND(I212*H212,2)</f>
        <v>0</v>
      </c>
      <c r="K212" s="174" t="s">
        <v>893</v>
      </c>
      <c r="L212" s="41"/>
      <c r="M212" s="179" t="s">
        <v>726</v>
      </c>
      <c r="N212" s="180" t="s">
        <v>762</v>
      </c>
      <c r="O212" s="42"/>
      <c r="P212" s="181">
        <f>O212*H212</f>
        <v>0</v>
      </c>
      <c r="Q212" s="181">
        <v>0.24127000000000001</v>
      </c>
      <c r="R212" s="181">
        <f>Q212*H212</f>
        <v>55.974640000000001</v>
      </c>
      <c r="S212" s="181">
        <v>0</v>
      </c>
      <c r="T212" s="182">
        <f>S212*H212</f>
        <v>0</v>
      </c>
      <c r="AR212" s="24" t="s">
        <v>894</v>
      </c>
      <c r="AT212" s="24" t="s">
        <v>889</v>
      </c>
      <c r="AU212" s="24" t="s">
        <v>802</v>
      </c>
      <c r="AY212" s="24" t="s">
        <v>887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24" t="s">
        <v>799</v>
      </c>
      <c r="BK212" s="183">
        <f>ROUND(I212*H212,2)</f>
        <v>0</v>
      </c>
      <c r="BL212" s="24" t="s">
        <v>894</v>
      </c>
      <c r="BM212" s="24" t="s">
        <v>1061</v>
      </c>
    </row>
    <row r="213" spans="2:65" s="11" customFormat="1">
      <c r="B213" s="184"/>
      <c r="D213" s="185" t="s">
        <v>896</v>
      </c>
      <c r="E213" s="186" t="s">
        <v>726</v>
      </c>
      <c r="F213" s="187" t="s">
        <v>897</v>
      </c>
      <c r="H213" s="188" t="s">
        <v>726</v>
      </c>
      <c r="I213" s="189"/>
      <c r="L213" s="184"/>
      <c r="M213" s="190"/>
      <c r="N213" s="191"/>
      <c r="O213" s="191"/>
      <c r="P213" s="191"/>
      <c r="Q213" s="191"/>
      <c r="R213" s="191"/>
      <c r="S213" s="191"/>
      <c r="T213" s="192"/>
      <c r="AT213" s="188" t="s">
        <v>896</v>
      </c>
      <c r="AU213" s="188" t="s">
        <v>802</v>
      </c>
      <c r="AV213" s="11" t="s">
        <v>799</v>
      </c>
      <c r="AW213" s="11" t="s">
        <v>755</v>
      </c>
      <c r="AX213" s="11" t="s">
        <v>791</v>
      </c>
      <c r="AY213" s="188" t="s">
        <v>887</v>
      </c>
    </row>
    <row r="214" spans="2:65" s="11" customFormat="1">
      <c r="B214" s="184"/>
      <c r="D214" s="185" t="s">
        <v>896</v>
      </c>
      <c r="E214" s="186" t="s">
        <v>726</v>
      </c>
      <c r="F214" s="187" t="s">
        <v>1062</v>
      </c>
      <c r="H214" s="188" t="s">
        <v>726</v>
      </c>
      <c r="I214" s="189"/>
      <c r="L214" s="184"/>
      <c r="M214" s="190"/>
      <c r="N214" s="191"/>
      <c r="O214" s="191"/>
      <c r="P214" s="191"/>
      <c r="Q214" s="191"/>
      <c r="R214" s="191"/>
      <c r="S214" s="191"/>
      <c r="T214" s="192"/>
      <c r="AT214" s="188" t="s">
        <v>896</v>
      </c>
      <c r="AU214" s="188" t="s">
        <v>802</v>
      </c>
      <c r="AV214" s="11" t="s">
        <v>799</v>
      </c>
      <c r="AW214" s="11" t="s">
        <v>755</v>
      </c>
      <c r="AX214" s="11" t="s">
        <v>791</v>
      </c>
      <c r="AY214" s="188" t="s">
        <v>887</v>
      </c>
    </row>
    <row r="215" spans="2:65" s="12" customFormat="1">
      <c r="B215" s="193"/>
      <c r="D215" s="185" t="s">
        <v>896</v>
      </c>
      <c r="E215" s="202" t="s">
        <v>726</v>
      </c>
      <c r="F215" s="203" t="s">
        <v>1063</v>
      </c>
      <c r="H215" s="204">
        <v>172</v>
      </c>
      <c r="I215" s="198"/>
      <c r="L215" s="193"/>
      <c r="M215" s="199"/>
      <c r="N215" s="200"/>
      <c r="O215" s="200"/>
      <c r="P215" s="200"/>
      <c r="Q215" s="200"/>
      <c r="R215" s="200"/>
      <c r="S215" s="200"/>
      <c r="T215" s="201"/>
      <c r="AT215" s="202" t="s">
        <v>896</v>
      </c>
      <c r="AU215" s="202" t="s">
        <v>802</v>
      </c>
      <c r="AV215" s="12" t="s">
        <v>802</v>
      </c>
      <c r="AW215" s="12" t="s">
        <v>755</v>
      </c>
      <c r="AX215" s="12" t="s">
        <v>791</v>
      </c>
      <c r="AY215" s="202" t="s">
        <v>887</v>
      </c>
    </row>
    <row r="216" spans="2:65" s="11" customFormat="1">
      <c r="B216" s="184"/>
      <c r="D216" s="185" t="s">
        <v>896</v>
      </c>
      <c r="E216" s="186" t="s">
        <v>726</v>
      </c>
      <c r="F216" s="187" t="s">
        <v>1064</v>
      </c>
      <c r="H216" s="188" t="s">
        <v>726</v>
      </c>
      <c r="I216" s="189"/>
      <c r="L216" s="184"/>
      <c r="M216" s="190"/>
      <c r="N216" s="191"/>
      <c r="O216" s="191"/>
      <c r="P216" s="191"/>
      <c r="Q216" s="191"/>
      <c r="R216" s="191"/>
      <c r="S216" s="191"/>
      <c r="T216" s="192"/>
      <c r="AT216" s="188" t="s">
        <v>896</v>
      </c>
      <c r="AU216" s="188" t="s">
        <v>802</v>
      </c>
      <c r="AV216" s="11" t="s">
        <v>799</v>
      </c>
      <c r="AW216" s="11" t="s">
        <v>755</v>
      </c>
      <c r="AX216" s="11" t="s">
        <v>791</v>
      </c>
      <c r="AY216" s="188" t="s">
        <v>887</v>
      </c>
    </row>
    <row r="217" spans="2:65" s="12" customFormat="1">
      <c r="B217" s="193"/>
      <c r="D217" s="185" t="s">
        <v>896</v>
      </c>
      <c r="E217" s="202" t="s">
        <v>726</v>
      </c>
      <c r="F217" s="203" t="s">
        <v>1065</v>
      </c>
      <c r="H217" s="204">
        <v>60</v>
      </c>
      <c r="I217" s="198"/>
      <c r="L217" s="193"/>
      <c r="M217" s="199"/>
      <c r="N217" s="200"/>
      <c r="O217" s="200"/>
      <c r="P217" s="200"/>
      <c r="Q217" s="200"/>
      <c r="R217" s="200"/>
      <c r="S217" s="200"/>
      <c r="T217" s="201"/>
      <c r="AT217" s="202" t="s">
        <v>896</v>
      </c>
      <c r="AU217" s="202" t="s">
        <v>802</v>
      </c>
      <c r="AV217" s="12" t="s">
        <v>802</v>
      </c>
      <c r="AW217" s="12" t="s">
        <v>755</v>
      </c>
      <c r="AX217" s="12" t="s">
        <v>791</v>
      </c>
      <c r="AY217" s="202" t="s">
        <v>887</v>
      </c>
    </row>
    <row r="218" spans="2:65" s="14" customFormat="1">
      <c r="B218" s="213"/>
      <c r="D218" s="194" t="s">
        <v>896</v>
      </c>
      <c r="E218" s="214" t="s">
        <v>726</v>
      </c>
      <c r="F218" s="215" t="s">
        <v>966</v>
      </c>
      <c r="H218" s="216">
        <v>232</v>
      </c>
      <c r="I218" s="217"/>
      <c r="L218" s="213"/>
      <c r="M218" s="218"/>
      <c r="N218" s="219"/>
      <c r="O218" s="219"/>
      <c r="P218" s="219"/>
      <c r="Q218" s="219"/>
      <c r="R218" s="219"/>
      <c r="S218" s="219"/>
      <c r="T218" s="220"/>
      <c r="AT218" s="221" t="s">
        <v>896</v>
      </c>
      <c r="AU218" s="221" t="s">
        <v>802</v>
      </c>
      <c r="AV218" s="14" t="s">
        <v>894</v>
      </c>
      <c r="AW218" s="14" t="s">
        <v>755</v>
      </c>
      <c r="AX218" s="14" t="s">
        <v>799</v>
      </c>
      <c r="AY218" s="221" t="s">
        <v>887</v>
      </c>
    </row>
    <row r="219" spans="2:65" s="1" customFormat="1" ht="22.5" customHeight="1">
      <c r="B219" s="171"/>
      <c r="C219" s="222" t="s">
        <v>1066</v>
      </c>
      <c r="D219" s="222" t="s">
        <v>995</v>
      </c>
      <c r="E219" s="223" t="s">
        <v>1067</v>
      </c>
      <c r="F219" s="224" t="s">
        <v>1068</v>
      </c>
      <c r="G219" s="225" t="s">
        <v>1039</v>
      </c>
      <c r="H219" s="226">
        <v>1737.2</v>
      </c>
      <c r="I219" s="227"/>
      <c r="J219" s="228">
        <f>ROUND(I219*H219,2)</f>
        <v>0</v>
      </c>
      <c r="K219" s="224" t="s">
        <v>726</v>
      </c>
      <c r="L219" s="229"/>
      <c r="M219" s="230" t="s">
        <v>726</v>
      </c>
      <c r="N219" s="231" t="s">
        <v>762</v>
      </c>
      <c r="O219" s="42"/>
      <c r="P219" s="181">
        <f>O219*H219</f>
        <v>0</v>
      </c>
      <c r="Q219" s="181">
        <v>1.2E-2</v>
      </c>
      <c r="R219" s="181">
        <f>Q219*H219</f>
        <v>20.846400000000003</v>
      </c>
      <c r="S219" s="181">
        <v>0</v>
      </c>
      <c r="T219" s="182">
        <f>S219*H219</f>
        <v>0</v>
      </c>
      <c r="AR219" s="24" t="s">
        <v>938</v>
      </c>
      <c r="AT219" s="24" t="s">
        <v>995</v>
      </c>
      <c r="AU219" s="24" t="s">
        <v>802</v>
      </c>
      <c r="AY219" s="24" t="s">
        <v>887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24" t="s">
        <v>799</v>
      </c>
      <c r="BK219" s="183">
        <f>ROUND(I219*H219,2)</f>
        <v>0</v>
      </c>
      <c r="BL219" s="24" t="s">
        <v>894</v>
      </c>
      <c r="BM219" s="24" t="s">
        <v>1069</v>
      </c>
    </row>
    <row r="220" spans="2:65" s="12" customFormat="1">
      <c r="B220" s="193"/>
      <c r="D220" s="185" t="s">
        <v>896</v>
      </c>
      <c r="E220" s="202" t="s">
        <v>726</v>
      </c>
      <c r="F220" s="203" t="s">
        <v>1070</v>
      </c>
      <c r="H220" s="204">
        <v>1720</v>
      </c>
      <c r="I220" s="198"/>
      <c r="L220" s="193"/>
      <c r="M220" s="199"/>
      <c r="N220" s="200"/>
      <c r="O220" s="200"/>
      <c r="P220" s="200"/>
      <c r="Q220" s="200"/>
      <c r="R220" s="200"/>
      <c r="S220" s="200"/>
      <c r="T220" s="201"/>
      <c r="AT220" s="202" t="s">
        <v>896</v>
      </c>
      <c r="AU220" s="202" t="s">
        <v>802</v>
      </c>
      <c r="AV220" s="12" t="s">
        <v>802</v>
      </c>
      <c r="AW220" s="12" t="s">
        <v>755</v>
      </c>
      <c r="AX220" s="12" t="s">
        <v>799</v>
      </c>
      <c r="AY220" s="202" t="s">
        <v>887</v>
      </c>
    </row>
    <row r="221" spans="2:65" s="12" customFormat="1">
      <c r="B221" s="193"/>
      <c r="D221" s="194" t="s">
        <v>896</v>
      </c>
      <c r="F221" s="196" t="s">
        <v>1071</v>
      </c>
      <c r="H221" s="197">
        <v>1737.2</v>
      </c>
      <c r="I221" s="198"/>
      <c r="L221" s="193"/>
      <c r="M221" s="199"/>
      <c r="N221" s="200"/>
      <c r="O221" s="200"/>
      <c r="P221" s="200"/>
      <c r="Q221" s="200"/>
      <c r="R221" s="200"/>
      <c r="S221" s="200"/>
      <c r="T221" s="201"/>
      <c r="AT221" s="202" t="s">
        <v>896</v>
      </c>
      <c r="AU221" s="202" t="s">
        <v>802</v>
      </c>
      <c r="AV221" s="12" t="s">
        <v>802</v>
      </c>
      <c r="AW221" s="12" t="s">
        <v>727</v>
      </c>
      <c r="AX221" s="12" t="s">
        <v>799</v>
      </c>
      <c r="AY221" s="202" t="s">
        <v>887</v>
      </c>
    </row>
    <row r="222" spans="2:65" s="1" customFormat="1" ht="22.5" customHeight="1">
      <c r="B222" s="171"/>
      <c r="C222" s="222" t="s">
        <v>1072</v>
      </c>
      <c r="D222" s="222" t="s">
        <v>995</v>
      </c>
      <c r="E222" s="223" t="s">
        <v>1073</v>
      </c>
      <c r="F222" s="224" t="s">
        <v>1074</v>
      </c>
      <c r="G222" s="225" t="s">
        <v>1039</v>
      </c>
      <c r="H222" s="226">
        <v>454.5</v>
      </c>
      <c r="I222" s="227"/>
      <c r="J222" s="228">
        <f>ROUND(I222*H222,2)</f>
        <v>0</v>
      </c>
      <c r="K222" s="224" t="s">
        <v>726</v>
      </c>
      <c r="L222" s="229"/>
      <c r="M222" s="230" t="s">
        <v>726</v>
      </c>
      <c r="N222" s="231" t="s">
        <v>762</v>
      </c>
      <c r="O222" s="42"/>
      <c r="P222" s="181">
        <f>O222*H222</f>
        <v>0</v>
      </c>
      <c r="Q222" s="181">
        <v>0.05</v>
      </c>
      <c r="R222" s="181">
        <f>Q222*H222</f>
        <v>22.725000000000001</v>
      </c>
      <c r="S222" s="181">
        <v>0</v>
      </c>
      <c r="T222" s="182">
        <f>S222*H222</f>
        <v>0</v>
      </c>
      <c r="AR222" s="24" t="s">
        <v>938</v>
      </c>
      <c r="AT222" s="24" t="s">
        <v>995</v>
      </c>
      <c r="AU222" s="24" t="s">
        <v>802</v>
      </c>
      <c r="AY222" s="24" t="s">
        <v>887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24" t="s">
        <v>799</v>
      </c>
      <c r="BK222" s="183">
        <f>ROUND(I222*H222,2)</f>
        <v>0</v>
      </c>
      <c r="BL222" s="24" t="s">
        <v>894</v>
      </c>
      <c r="BM222" s="24" t="s">
        <v>1075</v>
      </c>
    </row>
    <row r="223" spans="2:65" s="11" customFormat="1">
      <c r="B223" s="184"/>
      <c r="D223" s="185" t="s">
        <v>896</v>
      </c>
      <c r="E223" s="186" t="s">
        <v>726</v>
      </c>
      <c r="F223" s="187" t="s">
        <v>1076</v>
      </c>
      <c r="H223" s="188" t="s">
        <v>726</v>
      </c>
      <c r="I223" s="189"/>
      <c r="L223" s="184"/>
      <c r="M223" s="190"/>
      <c r="N223" s="191"/>
      <c r="O223" s="191"/>
      <c r="P223" s="191"/>
      <c r="Q223" s="191"/>
      <c r="R223" s="191"/>
      <c r="S223" s="191"/>
      <c r="T223" s="192"/>
      <c r="AT223" s="188" t="s">
        <v>896</v>
      </c>
      <c r="AU223" s="188" t="s">
        <v>802</v>
      </c>
      <c r="AV223" s="11" t="s">
        <v>799</v>
      </c>
      <c r="AW223" s="11" t="s">
        <v>755</v>
      </c>
      <c r="AX223" s="11" t="s">
        <v>791</v>
      </c>
      <c r="AY223" s="188" t="s">
        <v>887</v>
      </c>
    </row>
    <row r="224" spans="2:65" s="12" customFormat="1">
      <c r="B224" s="193"/>
      <c r="D224" s="185" t="s">
        <v>896</v>
      </c>
      <c r="E224" s="202" t="s">
        <v>726</v>
      </c>
      <c r="F224" s="203" t="s">
        <v>1077</v>
      </c>
      <c r="H224" s="204">
        <v>450</v>
      </c>
      <c r="I224" s="198"/>
      <c r="L224" s="193"/>
      <c r="M224" s="199"/>
      <c r="N224" s="200"/>
      <c r="O224" s="200"/>
      <c r="P224" s="200"/>
      <c r="Q224" s="200"/>
      <c r="R224" s="200"/>
      <c r="S224" s="200"/>
      <c r="T224" s="201"/>
      <c r="AT224" s="202" t="s">
        <v>896</v>
      </c>
      <c r="AU224" s="202" t="s">
        <v>802</v>
      </c>
      <c r="AV224" s="12" t="s">
        <v>802</v>
      </c>
      <c r="AW224" s="12" t="s">
        <v>755</v>
      </c>
      <c r="AX224" s="12" t="s">
        <v>799</v>
      </c>
      <c r="AY224" s="202" t="s">
        <v>887</v>
      </c>
    </row>
    <row r="225" spans="2:65" s="12" customFormat="1">
      <c r="B225" s="193"/>
      <c r="D225" s="194" t="s">
        <v>896</v>
      </c>
      <c r="F225" s="196" t="s">
        <v>1078</v>
      </c>
      <c r="H225" s="197">
        <v>454.5</v>
      </c>
      <c r="I225" s="198"/>
      <c r="L225" s="193"/>
      <c r="M225" s="199"/>
      <c r="N225" s="200"/>
      <c r="O225" s="200"/>
      <c r="P225" s="200"/>
      <c r="Q225" s="200"/>
      <c r="R225" s="200"/>
      <c r="S225" s="200"/>
      <c r="T225" s="201"/>
      <c r="AT225" s="202" t="s">
        <v>896</v>
      </c>
      <c r="AU225" s="202" t="s">
        <v>802</v>
      </c>
      <c r="AV225" s="12" t="s">
        <v>802</v>
      </c>
      <c r="AW225" s="12" t="s">
        <v>727</v>
      </c>
      <c r="AX225" s="12" t="s">
        <v>799</v>
      </c>
      <c r="AY225" s="202" t="s">
        <v>887</v>
      </c>
    </row>
    <row r="226" spans="2:65" s="1" customFormat="1" ht="31.5" customHeight="1">
      <c r="B226" s="171"/>
      <c r="C226" s="172" t="s">
        <v>1079</v>
      </c>
      <c r="D226" s="172" t="s">
        <v>889</v>
      </c>
      <c r="E226" s="173" t="s">
        <v>1080</v>
      </c>
      <c r="F226" s="174" t="s">
        <v>1081</v>
      </c>
      <c r="G226" s="175" t="s">
        <v>1018</v>
      </c>
      <c r="H226" s="176">
        <v>18.3</v>
      </c>
      <c r="I226" s="177"/>
      <c r="J226" s="178">
        <f>ROUND(I226*H226,2)</f>
        <v>0</v>
      </c>
      <c r="K226" s="174" t="s">
        <v>893</v>
      </c>
      <c r="L226" s="41"/>
      <c r="M226" s="179" t="s">
        <v>726</v>
      </c>
      <c r="N226" s="180" t="s">
        <v>762</v>
      </c>
      <c r="O226" s="42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AR226" s="24" t="s">
        <v>894</v>
      </c>
      <c r="AT226" s="24" t="s">
        <v>889</v>
      </c>
      <c r="AU226" s="24" t="s">
        <v>802</v>
      </c>
      <c r="AY226" s="24" t="s">
        <v>887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24" t="s">
        <v>799</v>
      </c>
      <c r="BK226" s="183">
        <f>ROUND(I226*H226,2)</f>
        <v>0</v>
      </c>
      <c r="BL226" s="24" t="s">
        <v>894</v>
      </c>
      <c r="BM226" s="24" t="s">
        <v>1082</v>
      </c>
    </row>
    <row r="227" spans="2:65" s="11" customFormat="1">
      <c r="B227" s="184"/>
      <c r="D227" s="185" t="s">
        <v>896</v>
      </c>
      <c r="E227" s="186" t="s">
        <v>726</v>
      </c>
      <c r="F227" s="187" t="s">
        <v>1083</v>
      </c>
      <c r="H227" s="188" t="s">
        <v>726</v>
      </c>
      <c r="I227" s="189"/>
      <c r="L227" s="184"/>
      <c r="M227" s="190"/>
      <c r="N227" s="191"/>
      <c r="O227" s="191"/>
      <c r="P227" s="191"/>
      <c r="Q227" s="191"/>
      <c r="R227" s="191"/>
      <c r="S227" s="191"/>
      <c r="T227" s="192"/>
      <c r="AT227" s="188" t="s">
        <v>896</v>
      </c>
      <c r="AU227" s="188" t="s">
        <v>802</v>
      </c>
      <c r="AV227" s="11" t="s">
        <v>799</v>
      </c>
      <c r="AW227" s="11" t="s">
        <v>755</v>
      </c>
      <c r="AX227" s="11" t="s">
        <v>791</v>
      </c>
      <c r="AY227" s="188" t="s">
        <v>887</v>
      </c>
    </row>
    <row r="228" spans="2:65" s="11" customFormat="1">
      <c r="B228" s="184"/>
      <c r="D228" s="185" t="s">
        <v>896</v>
      </c>
      <c r="E228" s="186" t="s">
        <v>726</v>
      </c>
      <c r="F228" s="187" t="s">
        <v>1041</v>
      </c>
      <c r="H228" s="188" t="s">
        <v>726</v>
      </c>
      <c r="I228" s="189"/>
      <c r="L228" s="184"/>
      <c r="M228" s="190"/>
      <c r="N228" s="191"/>
      <c r="O228" s="191"/>
      <c r="P228" s="191"/>
      <c r="Q228" s="191"/>
      <c r="R228" s="191"/>
      <c r="S228" s="191"/>
      <c r="T228" s="192"/>
      <c r="AT228" s="188" t="s">
        <v>896</v>
      </c>
      <c r="AU228" s="188" t="s">
        <v>802</v>
      </c>
      <c r="AV228" s="11" t="s">
        <v>799</v>
      </c>
      <c r="AW228" s="11" t="s">
        <v>755</v>
      </c>
      <c r="AX228" s="11" t="s">
        <v>791</v>
      </c>
      <c r="AY228" s="188" t="s">
        <v>887</v>
      </c>
    </row>
    <row r="229" spans="2:65" s="12" customFormat="1">
      <c r="B229" s="193"/>
      <c r="D229" s="194" t="s">
        <v>896</v>
      </c>
      <c r="E229" s="195" t="s">
        <v>726</v>
      </c>
      <c r="F229" s="196" t="s">
        <v>1084</v>
      </c>
      <c r="H229" s="197">
        <v>18.3</v>
      </c>
      <c r="I229" s="198"/>
      <c r="L229" s="193"/>
      <c r="M229" s="199"/>
      <c r="N229" s="200"/>
      <c r="O229" s="200"/>
      <c r="P229" s="200"/>
      <c r="Q229" s="200"/>
      <c r="R229" s="200"/>
      <c r="S229" s="200"/>
      <c r="T229" s="201"/>
      <c r="AT229" s="202" t="s">
        <v>896</v>
      </c>
      <c r="AU229" s="202" t="s">
        <v>802</v>
      </c>
      <c r="AV229" s="12" t="s">
        <v>802</v>
      </c>
      <c r="AW229" s="12" t="s">
        <v>755</v>
      </c>
      <c r="AX229" s="12" t="s">
        <v>799</v>
      </c>
      <c r="AY229" s="202" t="s">
        <v>887</v>
      </c>
    </row>
    <row r="230" spans="2:65" s="1" customFormat="1" ht="31.5" customHeight="1">
      <c r="B230" s="171"/>
      <c r="C230" s="222" t="s">
        <v>1085</v>
      </c>
      <c r="D230" s="222" t="s">
        <v>995</v>
      </c>
      <c r="E230" s="223" t="s">
        <v>1086</v>
      </c>
      <c r="F230" s="224" t="s">
        <v>1087</v>
      </c>
      <c r="G230" s="225" t="s">
        <v>892</v>
      </c>
      <c r="H230" s="226">
        <v>32.94</v>
      </c>
      <c r="I230" s="227"/>
      <c r="J230" s="228">
        <f>ROUND(I230*H230,2)</f>
        <v>0</v>
      </c>
      <c r="K230" s="224" t="s">
        <v>726</v>
      </c>
      <c r="L230" s="229"/>
      <c r="M230" s="230" t="s">
        <v>726</v>
      </c>
      <c r="N230" s="231" t="s">
        <v>762</v>
      </c>
      <c r="O230" s="42"/>
      <c r="P230" s="181">
        <f>O230*H230</f>
        <v>0</v>
      </c>
      <c r="Q230" s="181">
        <v>4.9079999999999999E-2</v>
      </c>
      <c r="R230" s="181">
        <f>Q230*H230</f>
        <v>1.6166951999999999</v>
      </c>
      <c r="S230" s="181">
        <v>0</v>
      </c>
      <c r="T230" s="182">
        <f>S230*H230</f>
        <v>0</v>
      </c>
      <c r="AR230" s="24" t="s">
        <v>938</v>
      </c>
      <c r="AT230" s="24" t="s">
        <v>995</v>
      </c>
      <c r="AU230" s="24" t="s">
        <v>802</v>
      </c>
      <c r="AY230" s="24" t="s">
        <v>887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24" t="s">
        <v>799</v>
      </c>
      <c r="BK230" s="183">
        <f>ROUND(I230*H230,2)</f>
        <v>0</v>
      </c>
      <c r="BL230" s="24" t="s">
        <v>894</v>
      </c>
      <c r="BM230" s="24" t="s">
        <v>1088</v>
      </c>
    </row>
    <row r="231" spans="2:65" s="11" customFormat="1">
      <c r="B231" s="184"/>
      <c r="D231" s="185" t="s">
        <v>896</v>
      </c>
      <c r="E231" s="186" t="s">
        <v>726</v>
      </c>
      <c r="F231" s="187" t="s">
        <v>1083</v>
      </c>
      <c r="H231" s="188" t="s">
        <v>726</v>
      </c>
      <c r="I231" s="189"/>
      <c r="L231" s="184"/>
      <c r="M231" s="190"/>
      <c r="N231" s="191"/>
      <c r="O231" s="191"/>
      <c r="P231" s="191"/>
      <c r="Q231" s="191"/>
      <c r="R231" s="191"/>
      <c r="S231" s="191"/>
      <c r="T231" s="192"/>
      <c r="AT231" s="188" t="s">
        <v>896</v>
      </c>
      <c r="AU231" s="188" t="s">
        <v>802</v>
      </c>
      <c r="AV231" s="11" t="s">
        <v>799</v>
      </c>
      <c r="AW231" s="11" t="s">
        <v>755</v>
      </c>
      <c r="AX231" s="11" t="s">
        <v>791</v>
      </c>
      <c r="AY231" s="188" t="s">
        <v>887</v>
      </c>
    </row>
    <row r="232" spans="2:65" s="11" customFormat="1">
      <c r="B232" s="184"/>
      <c r="D232" s="185" t="s">
        <v>896</v>
      </c>
      <c r="E232" s="186" t="s">
        <v>726</v>
      </c>
      <c r="F232" s="187" t="s">
        <v>1041</v>
      </c>
      <c r="H232" s="188" t="s">
        <v>726</v>
      </c>
      <c r="I232" s="189"/>
      <c r="L232" s="184"/>
      <c r="M232" s="190"/>
      <c r="N232" s="191"/>
      <c r="O232" s="191"/>
      <c r="P232" s="191"/>
      <c r="Q232" s="191"/>
      <c r="R232" s="191"/>
      <c r="S232" s="191"/>
      <c r="T232" s="192"/>
      <c r="AT232" s="188" t="s">
        <v>896</v>
      </c>
      <c r="AU232" s="188" t="s">
        <v>802</v>
      </c>
      <c r="AV232" s="11" t="s">
        <v>799</v>
      </c>
      <c r="AW232" s="11" t="s">
        <v>755</v>
      </c>
      <c r="AX232" s="11" t="s">
        <v>791</v>
      </c>
      <c r="AY232" s="188" t="s">
        <v>887</v>
      </c>
    </row>
    <row r="233" spans="2:65" s="11" customFormat="1">
      <c r="B233" s="184"/>
      <c r="D233" s="185" t="s">
        <v>896</v>
      </c>
      <c r="E233" s="186" t="s">
        <v>726</v>
      </c>
      <c r="F233" s="187" t="s">
        <v>1089</v>
      </c>
      <c r="H233" s="188" t="s">
        <v>726</v>
      </c>
      <c r="I233" s="189"/>
      <c r="L233" s="184"/>
      <c r="M233" s="190"/>
      <c r="N233" s="191"/>
      <c r="O233" s="191"/>
      <c r="P233" s="191"/>
      <c r="Q233" s="191"/>
      <c r="R233" s="191"/>
      <c r="S233" s="191"/>
      <c r="T233" s="192"/>
      <c r="AT233" s="188" t="s">
        <v>896</v>
      </c>
      <c r="AU233" s="188" t="s">
        <v>802</v>
      </c>
      <c r="AV233" s="11" t="s">
        <v>799</v>
      </c>
      <c r="AW233" s="11" t="s">
        <v>755</v>
      </c>
      <c r="AX233" s="11" t="s">
        <v>791</v>
      </c>
      <c r="AY233" s="188" t="s">
        <v>887</v>
      </c>
    </row>
    <row r="234" spans="2:65" s="12" customFormat="1">
      <c r="B234" s="193"/>
      <c r="D234" s="185" t="s">
        <v>896</v>
      </c>
      <c r="E234" s="202" t="s">
        <v>726</v>
      </c>
      <c r="F234" s="203" t="s">
        <v>1090</v>
      </c>
      <c r="H234" s="204">
        <v>32.94</v>
      </c>
      <c r="I234" s="198"/>
      <c r="L234" s="193"/>
      <c r="M234" s="199"/>
      <c r="N234" s="200"/>
      <c r="O234" s="200"/>
      <c r="P234" s="200"/>
      <c r="Q234" s="200"/>
      <c r="R234" s="200"/>
      <c r="S234" s="200"/>
      <c r="T234" s="201"/>
      <c r="AT234" s="202" t="s">
        <v>896</v>
      </c>
      <c r="AU234" s="202" t="s">
        <v>802</v>
      </c>
      <c r="AV234" s="12" t="s">
        <v>802</v>
      </c>
      <c r="AW234" s="12" t="s">
        <v>755</v>
      </c>
      <c r="AX234" s="12" t="s">
        <v>799</v>
      </c>
      <c r="AY234" s="202" t="s">
        <v>887</v>
      </c>
    </row>
    <row r="235" spans="2:65" s="10" customFormat="1" ht="29.85" customHeight="1">
      <c r="B235" s="157"/>
      <c r="D235" s="168" t="s">
        <v>790</v>
      </c>
      <c r="E235" s="169" t="s">
        <v>894</v>
      </c>
      <c r="F235" s="169" t="s">
        <v>1091</v>
      </c>
      <c r="I235" s="160"/>
      <c r="J235" s="170">
        <f>BK235</f>
        <v>0</v>
      </c>
      <c r="L235" s="157"/>
      <c r="M235" s="162"/>
      <c r="N235" s="163"/>
      <c r="O235" s="163"/>
      <c r="P235" s="164">
        <f>SUM(P236:P239)</f>
        <v>0</v>
      </c>
      <c r="Q235" s="163"/>
      <c r="R235" s="164">
        <f>SUM(R236:R239)</f>
        <v>0</v>
      </c>
      <c r="S235" s="163"/>
      <c r="T235" s="165">
        <f>SUM(T236:T239)</f>
        <v>0</v>
      </c>
      <c r="AR235" s="158" t="s">
        <v>799</v>
      </c>
      <c r="AT235" s="166" t="s">
        <v>790</v>
      </c>
      <c r="AU235" s="166" t="s">
        <v>799</v>
      </c>
      <c r="AY235" s="158" t="s">
        <v>887</v>
      </c>
      <c r="BK235" s="167">
        <f>SUM(BK236:BK239)</f>
        <v>0</v>
      </c>
    </row>
    <row r="236" spans="2:65" s="1" customFormat="1" ht="31.5" customHeight="1">
      <c r="B236" s="171"/>
      <c r="C236" s="172" t="s">
        <v>1092</v>
      </c>
      <c r="D236" s="172" t="s">
        <v>889</v>
      </c>
      <c r="E236" s="173" t="s">
        <v>1093</v>
      </c>
      <c r="F236" s="174" t="s">
        <v>1094</v>
      </c>
      <c r="G236" s="175" t="s">
        <v>927</v>
      </c>
      <c r="H236" s="176">
        <v>0.50900000000000001</v>
      </c>
      <c r="I236" s="177"/>
      <c r="J236" s="178">
        <f>ROUND(I236*H236,2)</f>
        <v>0</v>
      </c>
      <c r="K236" s="174" t="s">
        <v>893</v>
      </c>
      <c r="L236" s="41"/>
      <c r="M236" s="179" t="s">
        <v>726</v>
      </c>
      <c r="N236" s="180" t="s">
        <v>762</v>
      </c>
      <c r="O236" s="42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AR236" s="24" t="s">
        <v>894</v>
      </c>
      <c r="AT236" s="24" t="s">
        <v>889</v>
      </c>
      <c r="AU236" s="24" t="s">
        <v>802</v>
      </c>
      <c r="AY236" s="24" t="s">
        <v>887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24" t="s">
        <v>799</v>
      </c>
      <c r="BK236" s="183">
        <f>ROUND(I236*H236,2)</f>
        <v>0</v>
      </c>
      <c r="BL236" s="24" t="s">
        <v>894</v>
      </c>
      <c r="BM236" s="24" t="s">
        <v>1095</v>
      </c>
    </row>
    <row r="237" spans="2:65" s="11" customFormat="1">
      <c r="B237" s="184"/>
      <c r="D237" s="185" t="s">
        <v>896</v>
      </c>
      <c r="E237" s="186" t="s">
        <v>726</v>
      </c>
      <c r="F237" s="187" t="s">
        <v>1096</v>
      </c>
      <c r="H237" s="188" t="s">
        <v>726</v>
      </c>
      <c r="I237" s="189"/>
      <c r="L237" s="184"/>
      <c r="M237" s="190"/>
      <c r="N237" s="191"/>
      <c r="O237" s="191"/>
      <c r="P237" s="191"/>
      <c r="Q237" s="191"/>
      <c r="R237" s="191"/>
      <c r="S237" s="191"/>
      <c r="T237" s="192"/>
      <c r="AT237" s="188" t="s">
        <v>896</v>
      </c>
      <c r="AU237" s="188" t="s">
        <v>802</v>
      </c>
      <c r="AV237" s="11" t="s">
        <v>799</v>
      </c>
      <c r="AW237" s="11" t="s">
        <v>755</v>
      </c>
      <c r="AX237" s="11" t="s">
        <v>791</v>
      </c>
      <c r="AY237" s="188" t="s">
        <v>887</v>
      </c>
    </row>
    <row r="238" spans="2:65" s="11" customFormat="1">
      <c r="B238" s="184"/>
      <c r="D238" s="185" t="s">
        <v>896</v>
      </c>
      <c r="E238" s="186" t="s">
        <v>726</v>
      </c>
      <c r="F238" s="187" t="s">
        <v>1097</v>
      </c>
      <c r="H238" s="188" t="s">
        <v>726</v>
      </c>
      <c r="I238" s="189"/>
      <c r="L238" s="184"/>
      <c r="M238" s="190"/>
      <c r="N238" s="191"/>
      <c r="O238" s="191"/>
      <c r="P238" s="191"/>
      <c r="Q238" s="191"/>
      <c r="R238" s="191"/>
      <c r="S238" s="191"/>
      <c r="T238" s="192"/>
      <c r="AT238" s="188" t="s">
        <v>896</v>
      </c>
      <c r="AU238" s="188" t="s">
        <v>802</v>
      </c>
      <c r="AV238" s="11" t="s">
        <v>799</v>
      </c>
      <c r="AW238" s="11" t="s">
        <v>755</v>
      </c>
      <c r="AX238" s="11" t="s">
        <v>791</v>
      </c>
      <c r="AY238" s="188" t="s">
        <v>887</v>
      </c>
    </row>
    <row r="239" spans="2:65" s="12" customFormat="1">
      <c r="B239" s="193"/>
      <c r="D239" s="185" t="s">
        <v>896</v>
      </c>
      <c r="E239" s="202" t="s">
        <v>726</v>
      </c>
      <c r="F239" s="203" t="s">
        <v>1098</v>
      </c>
      <c r="H239" s="204">
        <v>0.50900000000000001</v>
      </c>
      <c r="I239" s="198"/>
      <c r="L239" s="193"/>
      <c r="M239" s="199"/>
      <c r="N239" s="200"/>
      <c r="O239" s="200"/>
      <c r="P239" s="200"/>
      <c r="Q239" s="200"/>
      <c r="R239" s="200"/>
      <c r="S239" s="200"/>
      <c r="T239" s="201"/>
      <c r="AT239" s="202" t="s">
        <v>896</v>
      </c>
      <c r="AU239" s="202" t="s">
        <v>802</v>
      </c>
      <c r="AV239" s="12" t="s">
        <v>802</v>
      </c>
      <c r="AW239" s="12" t="s">
        <v>755</v>
      </c>
      <c r="AX239" s="12" t="s">
        <v>799</v>
      </c>
      <c r="AY239" s="202" t="s">
        <v>887</v>
      </c>
    </row>
    <row r="240" spans="2:65" s="10" customFormat="1" ht="29.85" customHeight="1">
      <c r="B240" s="157"/>
      <c r="D240" s="168" t="s">
        <v>790</v>
      </c>
      <c r="E240" s="169" t="s">
        <v>913</v>
      </c>
      <c r="F240" s="169" t="s">
        <v>1099</v>
      </c>
      <c r="I240" s="160"/>
      <c r="J240" s="170">
        <f>BK240</f>
        <v>0</v>
      </c>
      <c r="L240" s="157"/>
      <c r="M240" s="162"/>
      <c r="N240" s="163"/>
      <c r="O240" s="163"/>
      <c r="P240" s="164">
        <f>SUM(P241:P295)</f>
        <v>0</v>
      </c>
      <c r="Q240" s="163"/>
      <c r="R240" s="164">
        <f>SUM(R241:R295)</f>
        <v>214.53324000000003</v>
      </c>
      <c r="S240" s="163"/>
      <c r="T240" s="165">
        <f>SUM(T241:T295)</f>
        <v>0</v>
      </c>
      <c r="AR240" s="158" t="s">
        <v>799</v>
      </c>
      <c r="AT240" s="166" t="s">
        <v>790</v>
      </c>
      <c r="AU240" s="166" t="s">
        <v>799</v>
      </c>
      <c r="AY240" s="158" t="s">
        <v>887</v>
      </c>
      <c r="BK240" s="167">
        <f>SUM(BK241:BK295)</f>
        <v>0</v>
      </c>
    </row>
    <row r="241" spans="2:65" s="1" customFormat="1" ht="22.5" customHeight="1">
      <c r="B241" s="171"/>
      <c r="C241" s="172" t="s">
        <v>1100</v>
      </c>
      <c r="D241" s="172" t="s">
        <v>889</v>
      </c>
      <c r="E241" s="173" t="s">
        <v>1101</v>
      </c>
      <c r="F241" s="174" t="s">
        <v>1102</v>
      </c>
      <c r="G241" s="175" t="s">
        <v>892</v>
      </c>
      <c r="H241" s="176">
        <v>30</v>
      </c>
      <c r="I241" s="177"/>
      <c r="J241" s="178">
        <f>ROUND(I241*H241,2)</f>
        <v>0</v>
      </c>
      <c r="K241" s="174" t="s">
        <v>893</v>
      </c>
      <c r="L241" s="41"/>
      <c r="M241" s="179" t="s">
        <v>726</v>
      </c>
      <c r="N241" s="180" t="s">
        <v>762</v>
      </c>
      <c r="O241" s="42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AR241" s="24" t="s">
        <v>894</v>
      </c>
      <c r="AT241" s="24" t="s">
        <v>889</v>
      </c>
      <c r="AU241" s="24" t="s">
        <v>802</v>
      </c>
      <c r="AY241" s="24" t="s">
        <v>887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24" t="s">
        <v>799</v>
      </c>
      <c r="BK241" s="183">
        <f>ROUND(I241*H241,2)</f>
        <v>0</v>
      </c>
      <c r="BL241" s="24" t="s">
        <v>894</v>
      </c>
      <c r="BM241" s="24" t="s">
        <v>1103</v>
      </c>
    </row>
    <row r="242" spans="2:65" s="11" customFormat="1">
      <c r="B242" s="184"/>
      <c r="D242" s="185" t="s">
        <v>896</v>
      </c>
      <c r="E242" s="186" t="s">
        <v>726</v>
      </c>
      <c r="F242" s="187" t="s">
        <v>1041</v>
      </c>
      <c r="H242" s="188" t="s">
        <v>726</v>
      </c>
      <c r="I242" s="189"/>
      <c r="L242" s="184"/>
      <c r="M242" s="190"/>
      <c r="N242" s="191"/>
      <c r="O242" s="191"/>
      <c r="P242" s="191"/>
      <c r="Q242" s="191"/>
      <c r="R242" s="191"/>
      <c r="S242" s="191"/>
      <c r="T242" s="192"/>
      <c r="AT242" s="188" t="s">
        <v>896</v>
      </c>
      <c r="AU242" s="188" t="s">
        <v>802</v>
      </c>
      <c r="AV242" s="11" t="s">
        <v>799</v>
      </c>
      <c r="AW242" s="11" t="s">
        <v>755</v>
      </c>
      <c r="AX242" s="11" t="s">
        <v>791</v>
      </c>
      <c r="AY242" s="188" t="s">
        <v>887</v>
      </c>
    </row>
    <row r="243" spans="2:65" s="11" customFormat="1">
      <c r="B243" s="184"/>
      <c r="D243" s="185" t="s">
        <v>896</v>
      </c>
      <c r="E243" s="186" t="s">
        <v>726</v>
      </c>
      <c r="F243" s="187" t="s">
        <v>1104</v>
      </c>
      <c r="H243" s="188" t="s">
        <v>726</v>
      </c>
      <c r="I243" s="189"/>
      <c r="L243" s="184"/>
      <c r="M243" s="190"/>
      <c r="N243" s="191"/>
      <c r="O243" s="191"/>
      <c r="P243" s="191"/>
      <c r="Q243" s="191"/>
      <c r="R243" s="191"/>
      <c r="S243" s="191"/>
      <c r="T243" s="192"/>
      <c r="AT243" s="188" t="s">
        <v>896</v>
      </c>
      <c r="AU243" s="188" t="s">
        <v>802</v>
      </c>
      <c r="AV243" s="11" t="s">
        <v>799</v>
      </c>
      <c r="AW243" s="11" t="s">
        <v>755</v>
      </c>
      <c r="AX243" s="11" t="s">
        <v>791</v>
      </c>
      <c r="AY243" s="188" t="s">
        <v>887</v>
      </c>
    </row>
    <row r="244" spans="2:65" s="12" customFormat="1">
      <c r="B244" s="193"/>
      <c r="D244" s="194" t="s">
        <v>896</v>
      </c>
      <c r="E244" s="195" t="s">
        <v>726</v>
      </c>
      <c r="F244" s="196" t="s">
        <v>1085</v>
      </c>
      <c r="H244" s="197">
        <v>30</v>
      </c>
      <c r="I244" s="198"/>
      <c r="L244" s="193"/>
      <c r="M244" s="199"/>
      <c r="N244" s="200"/>
      <c r="O244" s="200"/>
      <c r="P244" s="200"/>
      <c r="Q244" s="200"/>
      <c r="R244" s="200"/>
      <c r="S244" s="200"/>
      <c r="T244" s="201"/>
      <c r="AT244" s="202" t="s">
        <v>896</v>
      </c>
      <c r="AU244" s="202" t="s">
        <v>802</v>
      </c>
      <c r="AV244" s="12" t="s">
        <v>802</v>
      </c>
      <c r="AW244" s="12" t="s">
        <v>755</v>
      </c>
      <c r="AX244" s="12" t="s">
        <v>799</v>
      </c>
      <c r="AY244" s="202" t="s">
        <v>887</v>
      </c>
    </row>
    <row r="245" spans="2:65" s="1" customFormat="1" ht="22.5" customHeight="1">
      <c r="B245" s="171"/>
      <c r="C245" s="172" t="s">
        <v>1105</v>
      </c>
      <c r="D245" s="172" t="s">
        <v>889</v>
      </c>
      <c r="E245" s="173" t="s">
        <v>1106</v>
      </c>
      <c r="F245" s="174" t="s">
        <v>1107</v>
      </c>
      <c r="G245" s="175" t="s">
        <v>892</v>
      </c>
      <c r="H245" s="176">
        <v>1800</v>
      </c>
      <c r="I245" s="177"/>
      <c r="J245" s="178">
        <f>ROUND(I245*H245,2)</f>
        <v>0</v>
      </c>
      <c r="K245" s="174" t="s">
        <v>893</v>
      </c>
      <c r="L245" s="41"/>
      <c r="M245" s="179" t="s">
        <v>726</v>
      </c>
      <c r="N245" s="180" t="s">
        <v>762</v>
      </c>
      <c r="O245" s="42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AR245" s="24" t="s">
        <v>894</v>
      </c>
      <c r="AT245" s="24" t="s">
        <v>889</v>
      </c>
      <c r="AU245" s="24" t="s">
        <v>802</v>
      </c>
      <c r="AY245" s="24" t="s">
        <v>887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24" t="s">
        <v>799</v>
      </c>
      <c r="BK245" s="183">
        <f>ROUND(I245*H245,2)</f>
        <v>0</v>
      </c>
      <c r="BL245" s="24" t="s">
        <v>894</v>
      </c>
      <c r="BM245" s="24" t="s">
        <v>1108</v>
      </c>
    </row>
    <row r="246" spans="2:65" s="11" customFormat="1">
      <c r="B246" s="184"/>
      <c r="D246" s="185" t="s">
        <v>896</v>
      </c>
      <c r="E246" s="186" t="s">
        <v>726</v>
      </c>
      <c r="F246" s="187" t="s">
        <v>1004</v>
      </c>
      <c r="H246" s="188" t="s">
        <v>726</v>
      </c>
      <c r="I246" s="189"/>
      <c r="L246" s="184"/>
      <c r="M246" s="190"/>
      <c r="N246" s="191"/>
      <c r="O246" s="191"/>
      <c r="P246" s="191"/>
      <c r="Q246" s="191"/>
      <c r="R246" s="191"/>
      <c r="S246" s="191"/>
      <c r="T246" s="192"/>
      <c r="AT246" s="188" t="s">
        <v>896</v>
      </c>
      <c r="AU246" s="188" t="s">
        <v>802</v>
      </c>
      <c r="AV246" s="11" t="s">
        <v>799</v>
      </c>
      <c r="AW246" s="11" t="s">
        <v>755</v>
      </c>
      <c r="AX246" s="11" t="s">
        <v>791</v>
      </c>
      <c r="AY246" s="188" t="s">
        <v>887</v>
      </c>
    </row>
    <row r="247" spans="2:65" s="11" customFormat="1">
      <c r="B247" s="184"/>
      <c r="D247" s="185" t="s">
        <v>896</v>
      </c>
      <c r="E247" s="186" t="s">
        <v>726</v>
      </c>
      <c r="F247" s="187" t="s">
        <v>1104</v>
      </c>
      <c r="H247" s="188" t="s">
        <v>726</v>
      </c>
      <c r="I247" s="189"/>
      <c r="L247" s="184"/>
      <c r="M247" s="190"/>
      <c r="N247" s="191"/>
      <c r="O247" s="191"/>
      <c r="P247" s="191"/>
      <c r="Q247" s="191"/>
      <c r="R247" s="191"/>
      <c r="S247" s="191"/>
      <c r="T247" s="192"/>
      <c r="AT247" s="188" t="s">
        <v>896</v>
      </c>
      <c r="AU247" s="188" t="s">
        <v>802</v>
      </c>
      <c r="AV247" s="11" t="s">
        <v>799</v>
      </c>
      <c r="AW247" s="11" t="s">
        <v>755</v>
      </c>
      <c r="AX247" s="11" t="s">
        <v>791</v>
      </c>
      <c r="AY247" s="188" t="s">
        <v>887</v>
      </c>
    </row>
    <row r="248" spans="2:65" s="12" customFormat="1">
      <c r="B248" s="193"/>
      <c r="D248" s="194" t="s">
        <v>896</v>
      </c>
      <c r="E248" s="195" t="s">
        <v>726</v>
      </c>
      <c r="F248" s="196" t="s">
        <v>918</v>
      </c>
      <c r="H248" s="197">
        <v>1800</v>
      </c>
      <c r="I248" s="198"/>
      <c r="L248" s="193"/>
      <c r="M248" s="199"/>
      <c r="N248" s="200"/>
      <c r="O248" s="200"/>
      <c r="P248" s="200"/>
      <c r="Q248" s="200"/>
      <c r="R248" s="200"/>
      <c r="S248" s="200"/>
      <c r="T248" s="201"/>
      <c r="AT248" s="202" t="s">
        <v>896</v>
      </c>
      <c r="AU248" s="202" t="s">
        <v>802</v>
      </c>
      <c r="AV248" s="12" t="s">
        <v>802</v>
      </c>
      <c r="AW248" s="12" t="s">
        <v>755</v>
      </c>
      <c r="AX248" s="12" t="s">
        <v>799</v>
      </c>
      <c r="AY248" s="202" t="s">
        <v>887</v>
      </c>
    </row>
    <row r="249" spans="2:65" s="1" customFormat="1" ht="22.5" customHeight="1">
      <c r="B249" s="171"/>
      <c r="C249" s="172" t="s">
        <v>1109</v>
      </c>
      <c r="D249" s="172" t="s">
        <v>889</v>
      </c>
      <c r="E249" s="173" t="s">
        <v>1110</v>
      </c>
      <c r="F249" s="174" t="s">
        <v>1111</v>
      </c>
      <c r="G249" s="175" t="s">
        <v>892</v>
      </c>
      <c r="H249" s="176">
        <v>2737</v>
      </c>
      <c r="I249" s="177"/>
      <c r="J249" s="178">
        <f>ROUND(I249*H249,2)</f>
        <v>0</v>
      </c>
      <c r="K249" s="174" t="s">
        <v>893</v>
      </c>
      <c r="L249" s="41"/>
      <c r="M249" s="179" t="s">
        <v>726</v>
      </c>
      <c r="N249" s="180" t="s">
        <v>762</v>
      </c>
      <c r="O249" s="42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AR249" s="24" t="s">
        <v>894</v>
      </c>
      <c r="AT249" s="24" t="s">
        <v>889</v>
      </c>
      <c r="AU249" s="24" t="s">
        <v>802</v>
      </c>
      <c r="AY249" s="24" t="s">
        <v>887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24" t="s">
        <v>799</v>
      </c>
      <c r="BK249" s="183">
        <f>ROUND(I249*H249,2)</f>
        <v>0</v>
      </c>
      <c r="BL249" s="24" t="s">
        <v>894</v>
      </c>
      <c r="BM249" s="24" t="s">
        <v>1112</v>
      </c>
    </row>
    <row r="250" spans="2:65" s="11" customFormat="1">
      <c r="B250" s="184"/>
      <c r="D250" s="185" t="s">
        <v>896</v>
      </c>
      <c r="E250" s="186" t="s">
        <v>726</v>
      </c>
      <c r="F250" s="187" t="s">
        <v>1004</v>
      </c>
      <c r="H250" s="188" t="s">
        <v>726</v>
      </c>
      <c r="I250" s="189"/>
      <c r="L250" s="184"/>
      <c r="M250" s="190"/>
      <c r="N250" s="191"/>
      <c r="O250" s="191"/>
      <c r="P250" s="191"/>
      <c r="Q250" s="191"/>
      <c r="R250" s="191"/>
      <c r="S250" s="191"/>
      <c r="T250" s="192"/>
      <c r="AT250" s="188" t="s">
        <v>896</v>
      </c>
      <c r="AU250" s="188" t="s">
        <v>802</v>
      </c>
      <c r="AV250" s="11" t="s">
        <v>799</v>
      </c>
      <c r="AW250" s="11" t="s">
        <v>755</v>
      </c>
      <c r="AX250" s="11" t="s">
        <v>791</v>
      </c>
      <c r="AY250" s="188" t="s">
        <v>887</v>
      </c>
    </row>
    <row r="251" spans="2:65" s="11" customFormat="1">
      <c r="B251" s="184"/>
      <c r="D251" s="185" t="s">
        <v>896</v>
      </c>
      <c r="E251" s="186" t="s">
        <v>726</v>
      </c>
      <c r="F251" s="187" t="s">
        <v>1113</v>
      </c>
      <c r="H251" s="188" t="s">
        <v>726</v>
      </c>
      <c r="I251" s="189"/>
      <c r="L251" s="184"/>
      <c r="M251" s="190"/>
      <c r="N251" s="191"/>
      <c r="O251" s="191"/>
      <c r="P251" s="191"/>
      <c r="Q251" s="191"/>
      <c r="R251" s="191"/>
      <c r="S251" s="191"/>
      <c r="T251" s="192"/>
      <c r="AT251" s="188" t="s">
        <v>896</v>
      </c>
      <c r="AU251" s="188" t="s">
        <v>802</v>
      </c>
      <c r="AV251" s="11" t="s">
        <v>799</v>
      </c>
      <c r="AW251" s="11" t="s">
        <v>755</v>
      </c>
      <c r="AX251" s="11" t="s">
        <v>791</v>
      </c>
      <c r="AY251" s="188" t="s">
        <v>887</v>
      </c>
    </row>
    <row r="252" spans="2:65" s="12" customFormat="1">
      <c r="B252" s="193"/>
      <c r="D252" s="185" t="s">
        <v>896</v>
      </c>
      <c r="E252" s="202" t="s">
        <v>726</v>
      </c>
      <c r="F252" s="203" t="s">
        <v>918</v>
      </c>
      <c r="H252" s="204">
        <v>1800</v>
      </c>
      <c r="I252" s="198"/>
      <c r="L252" s="193"/>
      <c r="M252" s="199"/>
      <c r="N252" s="200"/>
      <c r="O252" s="200"/>
      <c r="P252" s="200"/>
      <c r="Q252" s="200"/>
      <c r="R252" s="200"/>
      <c r="S252" s="200"/>
      <c r="T252" s="201"/>
      <c r="AT252" s="202" t="s">
        <v>896</v>
      </c>
      <c r="AU252" s="202" t="s">
        <v>802</v>
      </c>
      <c r="AV252" s="12" t="s">
        <v>802</v>
      </c>
      <c r="AW252" s="12" t="s">
        <v>755</v>
      </c>
      <c r="AX252" s="12" t="s">
        <v>791</v>
      </c>
      <c r="AY252" s="202" t="s">
        <v>887</v>
      </c>
    </row>
    <row r="253" spans="2:65" s="11" customFormat="1">
      <c r="B253" s="184"/>
      <c r="D253" s="185" t="s">
        <v>896</v>
      </c>
      <c r="E253" s="186" t="s">
        <v>726</v>
      </c>
      <c r="F253" s="187" t="s">
        <v>1114</v>
      </c>
      <c r="H253" s="188" t="s">
        <v>726</v>
      </c>
      <c r="I253" s="189"/>
      <c r="L253" s="184"/>
      <c r="M253" s="190"/>
      <c r="N253" s="191"/>
      <c r="O253" s="191"/>
      <c r="P253" s="191"/>
      <c r="Q253" s="191"/>
      <c r="R253" s="191"/>
      <c r="S253" s="191"/>
      <c r="T253" s="192"/>
      <c r="AT253" s="188" t="s">
        <v>896</v>
      </c>
      <c r="AU253" s="188" t="s">
        <v>802</v>
      </c>
      <c r="AV253" s="11" t="s">
        <v>799</v>
      </c>
      <c r="AW253" s="11" t="s">
        <v>755</v>
      </c>
      <c r="AX253" s="11" t="s">
        <v>791</v>
      </c>
      <c r="AY253" s="188" t="s">
        <v>887</v>
      </c>
    </row>
    <row r="254" spans="2:65" s="11" customFormat="1">
      <c r="B254" s="184"/>
      <c r="D254" s="185" t="s">
        <v>896</v>
      </c>
      <c r="E254" s="186" t="s">
        <v>726</v>
      </c>
      <c r="F254" s="187" t="s">
        <v>1113</v>
      </c>
      <c r="H254" s="188" t="s">
        <v>726</v>
      </c>
      <c r="I254" s="189"/>
      <c r="L254" s="184"/>
      <c r="M254" s="190"/>
      <c r="N254" s="191"/>
      <c r="O254" s="191"/>
      <c r="P254" s="191"/>
      <c r="Q254" s="191"/>
      <c r="R254" s="191"/>
      <c r="S254" s="191"/>
      <c r="T254" s="192"/>
      <c r="AT254" s="188" t="s">
        <v>896</v>
      </c>
      <c r="AU254" s="188" t="s">
        <v>802</v>
      </c>
      <c r="AV254" s="11" t="s">
        <v>799</v>
      </c>
      <c r="AW254" s="11" t="s">
        <v>755</v>
      </c>
      <c r="AX254" s="11" t="s">
        <v>791</v>
      </c>
      <c r="AY254" s="188" t="s">
        <v>887</v>
      </c>
    </row>
    <row r="255" spans="2:65" s="12" customFormat="1">
      <c r="B255" s="193"/>
      <c r="D255" s="185" t="s">
        <v>896</v>
      </c>
      <c r="E255" s="202" t="s">
        <v>726</v>
      </c>
      <c r="F255" s="203" t="s">
        <v>1006</v>
      </c>
      <c r="H255" s="204">
        <v>709</v>
      </c>
      <c r="I255" s="198"/>
      <c r="L255" s="193"/>
      <c r="M255" s="199"/>
      <c r="N255" s="200"/>
      <c r="O255" s="200"/>
      <c r="P255" s="200"/>
      <c r="Q255" s="200"/>
      <c r="R255" s="200"/>
      <c r="S255" s="200"/>
      <c r="T255" s="201"/>
      <c r="AT255" s="202" t="s">
        <v>896</v>
      </c>
      <c r="AU255" s="202" t="s">
        <v>802</v>
      </c>
      <c r="AV255" s="12" t="s">
        <v>802</v>
      </c>
      <c r="AW255" s="12" t="s">
        <v>755</v>
      </c>
      <c r="AX255" s="12" t="s">
        <v>791</v>
      </c>
      <c r="AY255" s="202" t="s">
        <v>887</v>
      </c>
    </row>
    <row r="256" spans="2:65" s="11" customFormat="1">
      <c r="B256" s="184"/>
      <c r="D256" s="185" t="s">
        <v>896</v>
      </c>
      <c r="E256" s="186" t="s">
        <v>726</v>
      </c>
      <c r="F256" s="187" t="s">
        <v>1115</v>
      </c>
      <c r="H256" s="188" t="s">
        <v>726</v>
      </c>
      <c r="I256" s="189"/>
      <c r="L256" s="184"/>
      <c r="M256" s="190"/>
      <c r="N256" s="191"/>
      <c r="O256" s="191"/>
      <c r="P256" s="191"/>
      <c r="Q256" s="191"/>
      <c r="R256" s="191"/>
      <c r="S256" s="191"/>
      <c r="T256" s="192"/>
      <c r="AT256" s="188" t="s">
        <v>896</v>
      </c>
      <c r="AU256" s="188" t="s">
        <v>802</v>
      </c>
      <c r="AV256" s="11" t="s">
        <v>799</v>
      </c>
      <c r="AW256" s="11" t="s">
        <v>755</v>
      </c>
      <c r="AX256" s="11" t="s">
        <v>791</v>
      </c>
      <c r="AY256" s="188" t="s">
        <v>887</v>
      </c>
    </row>
    <row r="257" spans="2:65" s="11" customFormat="1">
      <c r="B257" s="184"/>
      <c r="D257" s="185" t="s">
        <v>896</v>
      </c>
      <c r="E257" s="186" t="s">
        <v>726</v>
      </c>
      <c r="F257" s="187" t="s">
        <v>1113</v>
      </c>
      <c r="H257" s="188" t="s">
        <v>726</v>
      </c>
      <c r="I257" s="189"/>
      <c r="L257" s="184"/>
      <c r="M257" s="190"/>
      <c r="N257" s="191"/>
      <c r="O257" s="191"/>
      <c r="P257" s="191"/>
      <c r="Q257" s="191"/>
      <c r="R257" s="191"/>
      <c r="S257" s="191"/>
      <c r="T257" s="192"/>
      <c r="AT257" s="188" t="s">
        <v>896</v>
      </c>
      <c r="AU257" s="188" t="s">
        <v>802</v>
      </c>
      <c r="AV257" s="11" t="s">
        <v>799</v>
      </c>
      <c r="AW257" s="11" t="s">
        <v>755</v>
      </c>
      <c r="AX257" s="11" t="s">
        <v>791</v>
      </c>
      <c r="AY257" s="188" t="s">
        <v>887</v>
      </c>
    </row>
    <row r="258" spans="2:65" s="12" customFormat="1">
      <c r="B258" s="193"/>
      <c r="D258" s="185" t="s">
        <v>896</v>
      </c>
      <c r="E258" s="202" t="s">
        <v>726</v>
      </c>
      <c r="F258" s="203" t="s">
        <v>1116</v>
      </c>
      <c r="H258" s="204">
        <v>198</v>
      </c>
      <c r="I258" s="198"/>
      <c r="L258" s="193"/>
      <c r="M258" s="199"/>
      <c r="N258" s="200"/>
      <c r="O258" s="200"/>
      <c r="P258" s="200"/>
      <c r="Q258" s="200"/>
      <c r="R258" s="200"/>
      <c r="S258" s="200"/>
      <c r="T258" s="201"/>
      <c r="AT258" s="202" t="s">
        <v>896</v>
      </c>
      <c r="AU258" s="202" t="s">
        <v>802</v>
      </c>
      <c r="AV258" s="12" t="s">
        <v>802</v>
      </c>
      <c r="AW258" s="12" t="s">
        <v>755</v>
      </c>
      <c r="AX258" s="12" t="s">
        <v>791</v>
      </c>
      <c r="AY258" s="202" t="s">
        <v>887</v>
      </c>
    </row>
    <row r="259" spans="2:65" s="11" customFormat="1">
      <c r="B259" s="184"/>
      <c r="D259" s="185" t="s">
        <v>896</v>
      </c>
      <c r="E259" s="186" t="s">
        <v>726</v>
      </c>
      <c r="F259" s="187" t="s">
        <v>1117</v>
      </c>
      <c r="H259" s="188" t="s">
        <v>726</v>
      </c>
      <c r="I259" s="189"/>
      <c r="L259" s="184"/>
      <c r="M259" s="190"/>
      <c r="N259" s="191"/>
      <c r="O259" s="191"/>
      <c r="P259" s="191"/>
      <c r="Q259" s="191"/>
      <c r="R259" s="191"/>
      <c r="S259" s="191"/>
      <c r="T259" s="192"/>
      <c r="AT259" s="188" t="s">
        <v>896</v>
      </c>
      <c r="AU259" s="188" t="s">
        <v>802</v>
      </c>
      <c r="AV259" s="11" t="s">
        <v>799</v>
      </c>
      <c r="AW259" s="11" t="s">
        <v>755</v>
      </c>
      <c r="AX259" s="11" t="s">
        <v>791</v>
      </c>
      <c r="AY259" s="188" t="s">
        <v>887</v>
      </c>
    </row>
    <row r="260" spans="2:65" s="11" customFormat="1">
      <c r="B260" s="184"/>
      <c r="D260" s="185" t="s">
        <v>896</v>
      </c>
      <c r="E260" s="186" t="s">
        <v>726</v>
      </c>
      <c r="F260" s="187" t="s">
        <v>1113</v>
      </c>
      <c r="H260" s="188" t="s">
        <v>726</v>
      </c>
      <c r="I260" s="189"/>
      <c r="L260" s="184"/>
      <c r="M260" s="190"/>
      <c r="N260" s="191"/>
      <c r="O260" s="191"/>
      <c r="P260" s="191"/>
      <c r="Q260" s="191"/>
      <c r="R260" s="191"/>
      <c r="S260" s="191"/>
      <c r="T260" s="192"/>
      <c r="AT260" s="188" t="s">
        <v>896</v>
      </c>
      <c r="AU260" s="188" t="s">
        <v>802</v>
      </c>
      <c r="AV260" s="11" t="s">
        <v>799</v>
      </c>
      <c r="AW260" s="11" t="s">
        <v>755</v>
      </c>
      <c r="AX260" s="11" t="s">
        <v>791</v>
      </c>
      <c r="AY260" s="188" t="s">
        <v>887</v>
      </c>
    </row>
    <row r="261" spans="2:65" s="12" customFormat="1">
      <c r="B261" s="193"/>
      <c r="D261" s="185" t="s">
        <v>896</v>
      </c>
      <c r="E261" s="202" t="s">
        <v>726</v>
      </c>
      <c r="F261" s="203" t="s">
        <v>1085</v>
      </c>
      <c r="H261" s="204">
        <v>30</v>
      </c>
      <c r="I261" s="198"/>
      <c r="L261" s="193"/>
      <c r="M261" s="199"/>
      <c r="N261" s="200"/>
      <c r="O261" s="200"/>
      <c r="P261" s="200"/>
      <c r="Q261" s="200"/>
      <c r="R261" s="200"/>
      <c r="S261" s="200"/>
      <c r="T261" s="201"/>
      <c r="AT261" s="202" t="s">
        <v>896</v>
      </c>
      <c r="AU261" s="202" t="s">
        <v>802</v>
      </c>
      <c r="AV261" s="12" t="s">
        <v>802</v>
      </c>
      <c r="AW261" s="12" t="s">
        <v>755</v>
      </c>
      <c r="AX261" s="12" t="s">
        <v>791</v>
      </c>
      <c r="AY261" s="202" t="s">
        <v>887</v>
      </c>
    </row>
    <row r="262" spans="2:65" s="14" customFormat="1">
      <c r="B262" s="213"/>
      <c r="D262" s="194" t="s">
        <v>896</v>
      </c>
      <c r="E262" s="214" t="s">
        <v>726</v>
      </c>
      <c r="F262" s="215" t="s">
        <v>966</v>
      </c>
      <c r="H262" s="216">
        <v>2737</v>
      </c>
      <c r="I262" s="217"/>
      <c r="L262" s="213"/>
      <c r="M262" s="218"/>
      <c r="N262" s="219"/>
      <c r="O262" s="219"/>
      <c r="P262" s="219"/>
      <c r="Q262" s="219"/>
      <c r="R262" s="219"/>
      <c r="S262" s="219"/>
      <c r="T262" s="220"/>
      <c r="AT262" s="221" t="s">
        <v>896</v>
      </c>
      <c r="AU262" s="221" t="s">
        <v>802</v>
      </c>
      <c r="AV262" s="14" t="s">
        <v>894</v>
      </c>
      <c r="AW262" s="14" t="s">
        <v>755</v>
      </c>
      <c r="AX262" s="14" t="s">
        <v>799</v>
      </c>
      <c r="AY262" s="221" t="s">
        <v>887</v>
      </c>
    </row>
    <row r="263" spans="2:65" s="1" customFormat="1" ht="31.5" customHeight="1">
      <c r="B263" s="171"/>
      <c r="C263" s="172" t="s">
        <v>1118</v>
      </c>
      <c r="D263" s="172" t="s">
        <v>889</v>
      </c>
      <c r="E263" s="173" t="s">
        <v>1119</v>
      </c>
      <c r="F263" s="174" t="s">
        <v>1120</v>
      </c>
      <c r="G263" s="175" t="s">
        <v>892</v>
      </c>
      <c r="H263" s="176">
        <v>1800</v>
      </c>
      <c r="I263" s="177"/>
      <c r="J263" s="178">
        <f>ROUND(I263*H263,2)</f>
        <v>0</v>
      </c>
      <c r="K263" s="174" t="s">
        <v>893</v>
      </c>
      <c r="L263" s="41"/>
      <c r="M263" s="179" t="s">
        <v>726</v>
      </c>
      <c r="N263" s="180" t="s">
        <v>762</v>
      </c>
      <c r="O263" s="42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AR263" s="24" t="s">
        <v>894</v>
      </c>
      <c r="AT263" s="24" t="s">
        <v>889</v>
      </c>
      <c r="AU263" s="24" t="s">
        <v>802</v>
      </c>
      <c r="AY263" s="24" t="s">
        <v>887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24" t="s">
        <v>799</v>
      </c>
      <c r="BK263" s="183">
        <f>ROUND(I263*H263,2)</f>
        <v>0</v>
      </c>
      <c r="BL263" s="24" t="s">
        <v>894</v>
      </c>
      <c r="BM263" s="24" t="s">
        <v>1121</v>
      </c>
    </row>
    <row r="264" spans="2:65" s="1" customFormat="1" ht="22.5" customHeight="1">
      <c r="B264" s="171"/>
      <c r="C264" s="172" t="s">
        <v>1122</v>
      </c>
      <c r="D264" s="172" t="s">
        <v>889</v>
      </c>
      <c r="E264" s="173" t="s">
        <v>1123</v>
      </c>
      <c r="F264" s="174" t="s">
        <v>1124</v>
      </c>
      <c r="G264" s="175" t="s">
        <v>892</v>
      </c>
      <c r="H264" s="176">
        <v>1800</v>
      </c>
      <c r="I264" s="177"/>
      <c r="J264" s="178">
        <f>ROUND(I264*H264,2)</f>
        <v>0</v>
      </c>
      <c r="K264" s="174" t="s">
        <v>893</v>
      </c>
      <c r="L264" s="41"/>
      <c r="M264" s="179" t="s">
        <v>726</v>
      </c>
      <c r="N264" s="180" t="s">
        <v>762</v>
      </c>
      <c r="O264" s="42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AR264" s="24" t="s">
        <v>894</v>
      </c>
      <c r="AT264" s="24" t="s">
        <v>889</v>
      </c>
      <c r="AU264" s="24" t="s">
        <v>802</v>
      </c>
      <c r="AY264" s="24" t="s">
        <v>887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24" t="s">
        <v>799</v>
      </c>
      <c r="BK264" s="183">
        <f>ROUND(I264*H264,2)</f>
        <v>0</v>
      </c>
      <c r="BL264" s="24" t="s">
        <v>894</v>
      </c>
      <c r="BM264" s="24" t="s">
        <v>1125</v>
      </c>
    </row>
    <row r="265" spans="2:65" s="11" customFormat="1">
      <c r="B265" s="184"/>
      <c r="D265" s="185" t="s">
        <v>896</v>
      </c>
      <c r="E265" s="186" t="s">
        <v>726</v>
      </c>
      <c r="F265" s="187" t="s">
        <v>1126</v>
      </c>
      <c r="H265" s="188" t="s">
        <v>726</v>
      </c>
      <c r="I265" s="189"/>
      <c r="L265" s="184"/>
      <c r="M265" s="190"/>
      <c r="N265" s="191"/>
      <c r="O265" s="191"/>
      <c r="P265" s="191"/>
      <c r="Q265" s="191"/>
      <c r="R265" s="191"/>
      <c r="S265" s="191"/>
      <c r="T265" s="192"/>
      <c r="AT265" s="188" t="s">
        <v>896</v>
      </c>
      <c r="AU265" s="188" t="s">
        <v>802</v>
      </c>
      <c r="AV265" s="11" t="s">
        <v>799</v>
      </c>
      <c r="AW265" s="11" t="s">
        <v>755</v>
      </c>
      <c r="AX265" s="11" t="s">
        <v>791</v>
      </c>
      <c r="AY265" s="188" t="s">
        <v>887</v>
      </c>
    </row>
    <row r="266" spans="2:65" s="12" customFormat="1">
      <c r="B266" s="193"/>
      <c r="D266" s="194" t="s">
        <v>896</v>
      </c>
      <c r="E266" s="195" t="s">
        <v>726</v>
      </c>
      <c r="F266" s="196" t="s">
        <v>918</v>
      </c>
      <c r="H266" s="197">
        <v>1800</v>
      </c>
      <c r="I266" s="198"/>
      <c r="L266" s="193"/>
      <c r="M266" s="199"/>
      <c r="N266" s="200"/>
      <c r="O266" s="200"/>
      <c r="P266" s="200"/>
      <c r="Q266" s="200"/>
      <c r="R266" s="200"/>
      <c r="S266" s="200"/>
      <c r="T266" s="201"/>
      <c r="AT266" s="202" t="s">
        <v>896</v>
      </c>
      <c r="AU266" s="202" t="s">
        <v>802</v>
      </c>
      <c r="AV266" s="12" t="s">
        <v>802</v>
      </c>
      <c r="AW266" s="12" t="s">
        <v>755</v>
      </c>
      <c r="AX266" s="12" t="s">
        <v>799</v>
      </c>
      <c r="AY266" s="202" t="s">
        <v>887</v>
      </c>
    </row>
    <row r="267" spans="2:65" s="1" customFormat="1" ht="22.5" customHeight="1">
      <c r="B267" s="171"/>
      <c r="C267" s="172" t="s">
        <v>1127</v>
      </c>
      <c r="D267" s="172" t="s">
        <v>889</v>
      </c>
      <c r="E267" s="173" t="s">
        <v>1128</v>
      </c>
      <c r="F267" s="174" t="s">
        <v>1129</v>
      </c>
      <c r="G267" s="175" t="s">
        <v>892</v>
      </c>
      <c r="H267" s="176">
        <v>1800</v>
      </c>
      <c r="I267" s="177"/>
      <c r="J267" s="178">
        <f>ROUND(I267*H267,2)</f>
        <v>0</v>
      </c>
      <c r="K267" s="174" t="s">
        <v>893</v>
      </c>
      <c r="L267" s="41"/>
      <c r="M267" s="179" t="s">
        <v>726</v>
      </c>
      <c r="N267" s="180" t="s">
        <v>762</v>
      </c>
      <c r="O267" s="42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AR267" s="24" t="s">
        <v>894</v>
      </c>
      <c r="AT267" s="24" t="s">
        <v>889</v>
      </c>
      <c r="AU267" s="24" t="s">
        <v>802</v>
      </c>
      <c r="AY267" s="24" t="s">
        <v>887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24" t="s">
        <v>799</v>
      </c>
      <c r="BK267" s="183">
        <f>ROUND(I267*H267,2)</f>
        <v>0</v>
      </c>
      <c r="BL267" s="24" t="s">
        <v>894</v>
      </c>
      <c r="BM267" s="24" t="s">
        <v>1130</v>
      </c>
    </row>
    <row r="268" spans="2:65" s="11" customFormat="1">
      <c r="B268" s="184"/>
      <c r="D268" s="185" t="s">
        <v>896</v>
      </c>
      <c r="E268" s="186" t="s">
        <v>726</v>
      </c>
      <c r="F268" s="187" t="s">
        <v>1131</v>
      </c>
      <c r="H268" s="188" t="s">
        <v>726</v>
      </c>
      <c r="I268" s="189"/>
      <c r="L268" s="184"/>
      <c r="M268" s="190"/>
      <c r="N268" s="191"/>
      <c r="O268" s="191"/>
      <c r="P268" s="191"/>
      <c r="Q268" s="191"/>
      <c r="R268" s="191"/>
      <c r="S268" s="191"/>
      <c r="T268" s="192"/>
      <c r="AT268" s="188" t="s">
        <v>896</v>
      </c>
      <c r="AU268" s="188" t="s">
        <v>802</v>
      </c>
      <c r="AV268" s="11" t="s">
        <v>799</v>
      </c>
      <c r="AW268" s="11" t="s">
        <v>755</v>
      </c>
      <c r="AX268" s="11" t="s">
        <v>791</v>
      </c>
      <c r="AY268" s="188" t="s">
        <v>887</v>
      </c>
    </row>
    <row r="269" spans="2:65" s="12" customFormat="1">
      <c r="B269" s="193"/>
      <c r="D269" s="194" t="s">
        <v>896</v>
      </c>
      <c r="E269" s="195" t="s">
        <v>726</v>
      </c>
      <c r="F269" s="196" t="s">
        <v>918</v>
      </c>
      <c r="H269" s="197">
        <v>1800</v>
      </c>
      <c r="I269" s="198"/>
      <c r="L269" s="193"/>
      <c r="M269" s="199"/>
      <c r="N269" s="200"/>
      <c r="O269" s="200"/>
      <c r="P269" s="200"/>
      <c r="Q269" s="200"/>
      <c r="R269" s="200"/>
      <c r="S269" s="200"/>
      <c r="T269" s="201"/>
      <c r="AT269" s="202" t="s">
        <v>896</v>
      </c>
      <c r="AU269" s="202" t="s">
        <v>802</v>
      </c>
      <c r="AV269" s="12" t="s">
        <v>802</v>
      </c>
      <c r="AW269" s="12" t="s">
        <v>755</v>
      </c>
      <c r="AX269" s="12" t="s">
        <v>799</v>
      </c>
      <c r="AY269" s="202" t="s">
        <v>887</v>
      </c>
    </row>
    <row r="270" spans="2:65" s="1" customFormat="1" ht="31.5" customHeight="1">
      <c r="B270" s="171"/>
      <c r="C270" s="172" t="s">
        <v>1132</v>
      </c>
      <c r="D270" s="172" t="s">
        <v>889</v>
      </c>
      <c r="E270" s="173" t="s">
        <v>1133</v>
      </c>
      <c r="F270" s="174" t="s">
        <v>1134</v>
      </c>
      <c r="G270" s="175" t="s">
        <v>892</v>
      </c>
      <c r="H270" s="176">
        <v>1800</v>
      </c>
      <c r="I270" s="177"/>
      <c r="J270" s="178">
        <f>ROUND(I270*H270,2)</f>
        <v>0</v>
      </c>
      <c r="K270" s="174" t="s">
        <v>893</v>
      </c>
      <c r="L270" s="41"/>
      <c r="M270" s="179" t="s">
        <v>726</v>
      </c>
      <c r="N270" s="180" t="s">
        <v>762</v>
      </c>
      <c r="O270" s="42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AR270" s="24" t="s">
        <v>894</v>
      </c>
      <c r="AT270" s="24" t="s">
        <v>889</v>
      </c>
      <c r="AU270" s="24" t="s">
        <v>802</v>
      </c>
      <c r="AY270" s="24" t="s">
        <v>887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24" t="s">
        <v>799</v>
      </c>
      <c r="BK270" s="183">
        <f>ROUND(I270*H270,2)</f>
        <v>0</v>
      </c>
      <c r="BL270" s="24" t="s">
        <v>894</v>
      </c>
      <c r="BM270" s="24" t="s">
        <v>1135</v>
      </c>
    </row>
    <row r="271" spans="2:65" s="1" customFormat="1" ht="57" customHeight="1">
      <c r="B271" s="171"/>
      <c r="C271" s="172" t="s">
        <v>1136</v>
      </c>
      <c r="D271" s="172" t="s">
        <v>889</v>
      </c>
      <c r="E271" s="173" t="s">
        <v>1137</v>
      </c>
      <c r="F271" s="174" t="s">
        <v>1138</v>
      </c>
      <c r="G271" s="175" t="s">
        <v>892</v>
      </c>
      <c r="H271" s="176">
        <v>709</v>
      </c>
      <c r="I271" s="177"/>
      <c r="J271" s="178">
        <f>ROUND(I271*H271,2)</f>
        <v>0</v>
      </c>
      <c r="K271" s="174" t="s">
        <v>893</v>
      </c>
      <c r="L271" s="41"/>
      <c r="M271" s="179" t="s">
        <v>726</v>
      </c>
      <c r="N271" s="180" t="s">
        <v>762</v>
      </c>
      <c r="O271" s="42"/>
      <c r="P271" s="181">
        <f>O271*H271</f>
        <v>0</v>
      </c>
      <c r="Q271" s="181">
        <v>8.4250000000000005E-2</v>
      </c>
      <c r="R271" s="181">
        <f>Q271*H271</f>
        <v>59.733250000000005</v>
      </c>
      <c r="S271" s="181">
        <v>0</v>
      </c>
      <c r="T271" s="182">
        <f>S271*H271</f>
        <v>0</v>
      </c>
      <c r="AR271" s="24" t="s">
        <v>894</v>
      </c>
      <c r="AT271" s="24" t="s">
        <v>889</v>
      </c>
      <c r="AU271" s="24" t="s">
        <v>802</v>
      </c>
      <c r="AY271" s="24" t="s">
        <v>887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24" t="s">
        <v>799</v>
      </c>
      <c r="BK271" s="183">
        <f>ROUND(I271*H271,2)</f>
        <v>0</v>
      </c>
      <c r="BL271" s="24" t="s">
        <v>894</v>
      </c>
      <c r="BM271" s="24" t="s">
        <v>1139</v>
      </c>
    </row>
    <row r="272" spans="2:65" s="11" customFormat="1">
      <c r="B272" s="184"/>
      <c r="D272" s="185" t="s">
        <v>896</v>
      </c>
      <c r="E272" s="186" t="s">
        <v>726</v>
      </c>
      <c r="F272" s="187" t="s">
        <v>897</v>
      </c>
      <c r="H272" s="188" t="s">
        <v>726</v>
      </c>
      <c r="I272" s="189"/>
      <c r="L272" s="184"/>
      <c r="M272" s="190"/>
      <c r="N272" s="191"/>
      <c r="O272" s="191"/>
      <c r="P272" s="191"/>
      <c r="Q272" s="191"/>
      <c r="R272" s="191"/>
      <c r="S272" s="191"/>
      <c r="T272" s="192"/>
      <c r="AT272" s="188" t="s">
        <v>896</v>
      </c>
      <c r="AU272" s="188" t="s">
        <v>802</v>
      </c>
      <c r="AV272" s="11" t="s">
        <v>799</v>
      </c>
      <c r="AW272" s="11" t="s">
        <v>755</v>
      </c>
      <c r="AX272" s="11" t="s">
        <v>791</v>
      </c>
      <c r="AY272" s="188" t="s">
        <v>887</v>
      </c>
    </row>
    <row r="273" spans="2:65" s="11" customFormat="1">
      <c r="B273" s="184"/>
      <c r="D273" s="185" t="s">
        <v>896</v>
      </c>
      <c r="E273" s="186" t="s">
        <v>726</v>
      </c>
      <c r="F273" s="187" t="s">
        <v>1140</v>
      </c>
      <c r="H273" s="188" t="s">
        <v>726</v>
      </c>
      <c r="I273" s="189"/>
      <c r="L273" s="184"/>
      <c r="M273" s="190"/>
      <c r="N273" s="191"/>
      <c r="O273" s="191"/>
      <c r="P273" s="191"/>
      <c r="Q273" s="191"/>
      <c r="R273" s="191"/>
      <c r="S273" s="191"/>
      <c r="T273" s="192"/>
      <c r="AT273" s="188" t="s">
        <v>896</v>
      </c>
      <c r="AU273" s="188" t="s">
        <v>802</v>
      </c>
      <c r="AV273" s="11" t="s">
        <v>799</v>
      </c>
      <c r="AW273" s="11" t="s">
        <v>755</v>
      </c>
      <c r="AX273" s="11" t="s">
        <v>791</v>
      </c>
      <c r="AY273" s="188" t="s">
        <v>887</v>
      </c>
    </row>
    <row r="274" spans="2:65" s="11" customFormat="1">
      <c r="B274" s="184"/>
      <c r="D274" s="185" t="s">
        <v>896</v>
      </c>
      <c r="E274" s="186" t="s">
        <v>726</v>
      </c>
      <c r="F274" s="187" t="s">
        <v>1141</v>
      </c>
      <c r="H274" s="188" t="s">
        <v>726</v>
      </c>
      <c r="I274" s="189"/>
      <c r="L274" s="184"/>
      <c r="M274" s="190"/>
      <c r="N274" s="191"/>
      <c r="O274" s="191"/>
      <c r="P274" s="191"/>
      <c r="Q274" s="191"/>
      <c r="R274" s="191"/>
      <c r="S274" s="191"/>
      <c r="T274" s="192"/>
      <c r="AT274" s="188" t="s">
        <v>896</v>
      </c>
      <c r="AU274" s="188" t="s">
        <v>802</v>
      </c>
      <c r="AV274" s="11" t="s">
        <v>799</v>
      </c>
      <c r="AW274" s="11" t="s">
        <v>755</v>
      </c>
      <c r="AX274" s="11" t="s">
        <v>791</v>
      </c>
      <c r="AY274" s="188" t="s">
        <v>887</v>
      </c>
    </row>
    <row r="275" spans="2:65" s="12" customFormat="1">
      <c r="B275" s="193"/>
      <c r="D275" s="185" t="s">
        <v>896</v>
      </c>
      <c r="E275" s="202" t="s">
        <v>726</v>
      </c>
      <c r="F275" s="203" t="s">
        <v>949</v>
      </c>
      <c r="H275" s="204">
        <v>10</v>
      </c>
      <c r="I275" s="198"/>
      <c r="L275" s="193"/>
      <c r="M275" s="199"/>
      <c r="N275" s="200"/>
      <c r="O275" s="200"/>
      <c r="P275" s="200"/>
      <c r="Q275" s="200"/>
      <c r="R275" s="200"/>
      <c r="S275" s="200"/>
      <c r="T275" s="201"/>
      <c r="AT275" s="202" t="s">
        <v>896</v>
      </c>
      <c r="AU275" s="202" t="s">
        <v>802</v>
      </c>
      <c r="AV275" s="12" t="s">
        <v>802</v>
      </c>
      <c r="AW275" s="12" t="s">
        <v>755</v>
      </c>
      <c r="AX275" s="12" t="s">
        <v>791</v>
      </c>
      <c r="AY275" s="202" t="s">
        <v>887</v>
      </c>
    </row>
    <row r="276" spans="2:65" s="11" customFormat="1">
      <c r="B276" s="184"/>
      <c r="D276" s="185" t="s">
        <v>896</v>
      </c>
      <c r="E276" s="186" t="s">
        <v>726</v>
      </c>
      <c r="F276" s="187" t="s">
        <v>1142</v>
      </c>
      <c r="H276" s="188" t="s">
        <v>726</v>
      </c>
      <c r="I276" s="189"/>
      <c r="L276" s="184"/>
      <c r="M276" s="190"/>
      <c r="N276" s="191"/>
      <c r="O276" s="191"/>
      <c r="P276" s="191"/>
      <c r="Q276" s="191"/>
      <c r="R276" s="191"/>
      <c r="S276" s="191"/>
      <c r="T276" s="192"/>
      <c r="AT276" s="188" t="s">
        <v>896</v>
      </c>
      <c r="AU276" s="188" t="s">
        <v>802</v>
      </c>
      <c r="AV276" s="11" t="s">
        <v>799</v>
      </c>
      <c r="AW276" s="11" t="s">
        <v>755</v>
      </c>
      <c r="AX276" s="11" t="s">
        <v>791</v>
      </c>
      <c r="AY276" s="188" t="s">
        <v>887</v>
      </c>
    </row>
    <row r="277" spans="2:65" s="12" customFormat="1">
      <c r="B277" s="193"/>
      <c r="D277" s="185" t="s">
        <v>896</v>
      </c>
      <c r="E277" s="202" t="s">
        <v>726</v>
      </c>
      <c r="F277" s="203" t="s">
        <v>1143</v>
      </c>
      <c r="H277" s="204">
        <v>699</v>
      </c>
      <c r="I277" s="198"/>
      <c r="L277" s="193"/>
      <c r="M277" s="199"/>
      <c r="N277" s="200"/>
      <c r="O277" s="200"/>
      <c r="P277" s="200"/>
      <c r="Q277" s="200"/>
      <c r="R277" s="200"/>
      <c r="S277" s="200"/>
      <c r="T277" s="201"/>
      <c r="AT277" s="202" t="s">
        <v>896</v>
      </c>
      <c r="AU277" s="202" t="s">
        <v>802</v>
      </c>
      <c r="AV277" s="12" t="s">
        <v>802</v>
      </c>
      <c r="AW277" s="12" t="s">
        <v>755</v>
      </c>
      <c r="AX277" s="12" t="s">
        <v>791</v>
      </c>
      <c r="AY277" s="202" t="s">
        <v>887</v>
      </c>
    </row>
    <row r="278" spans="2:65" s="14" customFormat="1">
      <c r="B278" s="213"/>
      <c r="D278" s="194" t="s">
        <v>896</v>
      </c>
      <c r="E278" s="214" t="s">
        <v>726</v>
      </c>
      <c r="F278" s="215" t="s">
        <v>966</v>
      </c>
      <c r="H278" s="216">
        <v>709</v>
      </c>
      <c r="I278" s="217"/>
      <c r="L278" s="213"/>
      <c r="M278" s="218"/>
      <c r="N278" s="219"/>
      <c r="O278" s="219"/>
      <c r="P278" s="219"/>
      <c r="Q278" s="219"/>
      <c r="R278" s="219"/>
      <c r="S278" s="219"/>
      <c r="T278" s="220"/>
      <c r="AT278" s="221" t="s">
        <v>896</v>
      </c>
      <c r="AU278" s="221" t="s">
        <v>802</v>
      </c>
      <c r="AV278" s="14" t="s">
        <v>894</v>
      </c>
      <c r="AW278" s="14" t="s">
        <v>755</v>
      </c>
      <c r="AX278" s="14" t="s">
        <v>799</v>
      </c>
      <c r="AY278" s="221" t="s">
        <v>887</v>
      </c>
    </row>
    <row r="279" spans="2:65" s="1" customFormat="1" ht="22.5" customHeight="1">
      <c r="B279" s="171"/>
      <c r="C279" s="222" t="s">
        <v>1144</v>
      </c>
      <c r="D279" s="222" t="s">
        <v>995</v>
      </c>
      <c r="E279" s="223" t="s">
        <v>1145</v>
      </c>
      <c r="F279" s="224" t="s">
        <v>1146</v>
      </c>
      <c r="G279" s="225" t="s">
        <v>892</v>
      </c>
      <c r="H279" s="226">
        <v>705.99</v>
      </c>
      <c r="I279" s="227"/>
      <c r="J279" s="228">
        <f>ROUND(I279*H279,2)</f>
        <v>0</v>
      </c>
      <c r="K279" s="224" t="s">
        <v>893</v>
      </c>
      <c r="L279" s="229"/>
      <c r="M279" s="230" t="s">
        <v>726</v>
      </c>
      <c r="N279" s="231" t="s">
        <v>762</v>
      </c>
      <c r="O279" s="42"/>
      <c r="P279" s="181">
        <f>O279*H279</f>
        <v>0</v>
      </c>
      <c r="Q279" s="181">
        <v>0.13</v>
      </c>
      <c r="R279" s="181">
        <f>Q279*H279</f>
        <v>91.778700000000001</v>
      </c>
      <c r="S279" s="181">
        <v>0</v>
      </c>
      <c r="T279" s="182">
        <f>S279*H279</f>
        <v>0</v>
      </c>
      <c r="AR279" s="24" t="s">
        <v>938</v>
      </c>
      <c r="AT279" s="24" t="s">
        <v>995</v>
      </c>
      <c r="AU279" s="24" t="s">
        <v>802</v>
      </c>
      <c r="AY279" s="24" t="s">
        <v>887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24" t="s">
        <v>799</v>
      </c>
      <c r="BK279" s="183">
        <f>ROUND(I279*H279,2)</f>
        <v>0</v>
      </c>
      <c r="BL279" s="24" t="s">
        <v>894</v>
      </c>
      <c r="BM279" s="24" t="s">
        <v>1147</v>
      </c>
    </row>
    <row r="280" spans="2:65" s="12" customFormat="1">
      <c r="B280" s="193"/>
      <c r="D280" s="194" t="s">
        <v>896</v>
      </c>
      <c r="F280" s="196" t="s">
        <v>1148</v>
      </c>
      <c r="H280" s="197">
        <v>705.99</v>
      </c>
      <c r="I280" s="198"/>
      <c r="L280" s="193"/>
      <c r="M280" s="199"/>
      <c r="N280" s="200"/>
      <c r="O280" s="200"/>
      <c r="P280" s="200"/>
      <c r="Q280" s="200"/>
      <c r="R280" s="200"/>
      <c r="S280" s="200"/>
      <c r="T280" s="201"/>
      <c r="AT280" s="202" t="s">
        <v>896</v>
      </c>
      <c r="AU280" s="202" t="s">
        <v>802</v>
      </c>
      <c r="AV280" s="12" t="s">
        <v>802</v>
      </c>
      <c r="AW280" s="12" t="s">
        <v>727</v>
      </c>
      <c r="AX280" s="12" t="s">
        <v>799</v>
      </c>
      <c r="AY280" s="202" t="s">
        <v>887</v>
      </c>
    </row>
    <row r="281" spans="2:65" s="1" customFormat="1" ht="22.5" customHeight="1">
      <c r="B281" s="171"/>
      <c r="C281" s="222" t="s">
        <v>1149</v>
      </c>
      <c r="D281" s="222" t="s">
        <v>995</v>
      </c>
      <c r="E281" s="223" t="s">
        <v>1150</v>
      </c>
      <c r="F281" s="224" t="s">
        <v>1151</v>
      </c>
      <c r="G281" s="225" t="s">
        <v>892</v>
      </c>
      <c r="H281" s="226">
        <v>10.3</v>
      </c>
      <c r="I281" s="227"/>
      <c r="J281" s="228">
        <f>ROUND(I281*H281,2)</f>
        <v>0</v>
      </c>
      <c r="K281" s="224" t="s">
        <v>893</v>
      </c>
      <c r="L281" s="229"/>
      <c r="M281" s="230" t="s">
        <v>726</v>
      </c>
      <c r="N281" s="231" t="s">
        <v>762</v>
      </c>
      <c r="O281" s="42"/>
      <c r="P281" s="181">
        <f>O281*H281</f>
        <v>0</v>
      </c>
      <c r="Q281" s="181">
        <v>0.14599999999999999</v>
      </c>
      <c r="R281" s="181">
        <f>Q281*H281</f>
        <v>1.5038</v>
      </c>
      <c r="S281" s="181">
        <v>0</v>
      </c>
      <c r="T281" s="182">
        <f>S281*H281</f>
        <v>0</v>
      </c>
      <c r="AR281" s="24" t="s">
        <v>938</v>
      </c>
      <c r="AT281" s="24" t="s">
        <v>995</v>
      </c>
      <c r="AU281" s="24" t="s">
        <v>802</v>
      </c>
      <c r="AY281" s="24" t="s">
        <v>887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24" t="s">
        <v>799</v>
      </c>
      <c r="BK281" s="183">
        <f>ROUND(I281*H281,2)</f>
        <v>0</v>
      </c>
      <c r="BL281" s="24" t="s">
        <v>894</v>
      </c>
      <c r="BM281" s="24" t="s">
        <v>1152</v>
      </c>
    </row>
    <row r="282" spans="2:65" s="12" customFormat="1">
      <c r="B282" s="193"/>
      <c r="D282" s="194" t="s">
        <v>896</v>
      </c>
      <c r="F282" s="196" t="s">
        <v>1153</v>
      </c>
      <c r="H282" s="197">
        <v>10.3</v>
      </c>
      <c r="I282" s="198"/>
      <c r="L282" s="193"/>
      <c r="M282" s="199"/>
      <c r="N282" s="200"/>
      <c r="O282" s="200"/>
      <c r="P282" s="200"/>
      <c r="Q282" s="200"/>
      <c r="R282" s="200"/>
      <c r="S282" s="200"/>
      <c r="T282" s="201"/>
      <c r="AT282" s="202" t="s">
        <v>896</v>
      </c>
      <c r="AU282" s="202" t="s">
        <v>802</v>
      </c>
      <c r="AV282" s="12" t="s">
        <v>802</v>
      </c>
      <c r="AW282" s="12" t="s">
        <v>727</v>
      </c>
      <c r="AX282" s="12" t="s">
        <v>799</v>
      </c>
      <c r="AY282" s="202" t="s">
        <v>887</v>
      </c>
    </row>
    <row r="283" spans="2:65" s="1" customFormat="1" ht="57" customHeight="1">
      <c r="B283" s="171"/>
      <c r="C283" s="172" t="s">
        <v>1154</v>
      </c>
      <c r="D283" s="172" t="s">
        <v>889</v>
      </c>
      <c r="E283" s="173" t="s">
        <v>1155</v>
      </c>
      <c r="F283" s="174" t="s">
        <v>1156</v>
      </c>
      <c r="G283" s="175" t="s">
        <v>892</v>
      </c>
      <c r="H283" s="176">
        <v>198</v>
      </c>
      <c r="I283" s="177"/>
      <c r="J283" s="178">
        <f>ROUND(I283*H283,2)</f>
        <v>0</v>
      </c>
      <c r="K283" s="174" t="s">
        <v>893</v>
      </c>
      <c r="L283" s="41"/>
      <c r="M283" s="179" t="s">
        <v>726</v>
      </c>
      <c r="N283" s="180" t="s">
        <v>762</v>
      </c>
      <c r="O283" s="42"/>
      <c r="P283" s="181">
        <f>O283*H283</f>
        <v>0</v>
      </c>
      <c r="Q283" s="181">
        <v>0.10362</v>
      </c>
      <c r="R283" s="181">
        <f>Q283*H283</f>
        <v>20.516760000000001</v>
      </c>
      <c r="S283" s="181">
        <v>0</v>
      </c>
      <c r="T283" s="182">
        <f>S283*H283</f>
        <v>0</v>
      </c>
      <c r="AR283" s="24" t="s">
        <v>894</v>
      </c>
      <c r="AT283" s="24" t="s">
        <v>889</v>
      </c>
      <c r="AU283" s="24" t="s">
        <v>802</v>
      </c>
      <c r="AY283" s="24" t="s">
        <v>887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24" t="s">
        <v>799</v>
      </c>
      <c r="BK283" s="183">
        <f>ROUND(I283*H283,2)</f>
        <v>0</v>
      </c>
      <c r="BL283" s="24" t="s">
        <v>894</v>
      </c>
      <c r="BM283" s="24" t="s">
        <v>1157</v>
      </c>
    </row>
    <row r="284" spans="2:65" s="11" customFormat="1">
      <c r="B284" s="184"/>
      <c r="D284" s="185" t="s">
        <v>896</v>
      </c>
      <c r="E284" s="186" t="s">
        <v>726</v>
      </c>
      <c r="F284" s="187" t="s">
        <v>897</v>
      </c>
      <c r="H284" s="188" t="s">
        <v>726</v>
      </c>
      <c r="I284" s="189"/>
      <c r="L284" s="184"/>
      <c r="M284" s="190"/>
      <c r="N284" s="191"/>
      <c r="O284" s="191"/>
      <c r="P284" s="191"/>
      <c r="Q284" s="191"/>
      <c r="R284" s="191"/>
      <c r="S284" s="191"/>
      <c r="T284" s="192"/>
      <c r="AT284" s="188" t="s">
        <v>896</v>
      </c>
      <c r="AU284" s="188" t="s">
        <v>802</v>
      </c>
      <c r="AV284" s="11" t="s">
        <v>799</v>
      </c>
      <c r="AW284" s="11" t="s">
        <v>755</v>
      </c>
      <c r="AX284" s="11" t="s">
        <v>791</v>
      </c>
      <c r="AY284" s="188" t="s">
        <v>887</v>
      </c>
    </row>
    <row r="285" spans="2:65" s="11" customFormat="1">
      <c r="B285" s="184"/>
      <c r="D285" s="185" t="s">
        <v>896</v>
      </c>
      <c r="E285" s="186" t="s">
        <v>726</v>
      </c>
      <c r="F285" s="187" t="s">
        <v>1158</v>
      </c>
      <c r="H285" s="188" t="s">
        <v>726</v>
      </c>
      <c r="I285" s="189"/>
      <c r="L285" s="184"/>
      <c r="M285" s="190"/>
      <c r="N285" s="191"/>
      <c r="O285" s="191"/>
      <c r="P285" s="191"/>
      <c r="Q285" s="191"/>
      <c r="R285" s="191"/>
      <c r="S285" s="191"/>
      <c r="T285" s="192"/>
      <c r="AT285" s="188" t="s">
        <v>896</v>
      </c>
      <c r="AU285" s="188" t="s">
        <v>802</v>
      </c>
      <c r="AV285" s="11" t="s">
        <v>799</v>
      </c>
      <c r="AW285" s="11" t="s">
        <v>755</v>
      </c>
      <c r="AX285" s="11" t="s">
        <v>791</v>
      </c>
      <c r="AY285" s="188" t="s">
        <v>887</v>
      </c>
    </row>
    <row r="286" spans="2:65" s="11" customFormat="1">
      <c r="B286" s="184"/>
      <c r="D286" s="185" t="s">
        <v>896</v>
      </c>
      <c r="E286" s="186" t="s">
        <v>726</v>
      </c>
      <c r="F286" s="187" t="s">
        <v>1141</v>
      </c>
      <c r="H286" s="188" t="s">
        <v>726</v>
      </c>
      <c r="I286" s="189"/>
      <c r="L286" s="184"/>
      <c r="M286" s="190"/>
      <c r="N286" s="191"/>
      <c r="O286" s="191"/>
      <c r="P286" s="191"/>
      <c r="Q286" s="191"/>
      <c r="R286" s="191"/>
      <c r="S286" s="191"/>
      <c r="T286" s="192"/>
      <c r="AT286" s="188" t="s">
        <v>896</v>
      </c>
      <c r="AU286" s="188" t="s">
        <v>802</v>
      </c>
      <c r="AV286" s="11" t="s">
        <v>799</v>
      </c>
      <c r="AW286" s="11" t="s">
        <v>755</v>
      </c>
      <c r="AX286" s="11" t="s">
        <v>791</v>
      </c>
      <c r="AY286" s="188" t="s">
        <v>887</v>
      </c>
    </row>
    <row r="287" spans="2:65" s="12" customFormat="1">
      <c r="B287" s="193"/>
      <c r="D287" s="185" t="s">
        <v>896</v>
      </c>
      <c r="E287" s="202" t="s">
        <v>726</v>
      </c>
      <c r="F287" s="203" t="s">
        <v>904</v>
      </c>
      <c r="H287" s="204">
        <v>3</v>
      </c>
      <c r="I287" s="198"/>
      <c r="L287" s="193"/>
      <c r="M287" s="199"/>
      <c r="N287" s="200"/>
      <c r="O287" s="200"/>
      <c r="P287" s="200"/>
      <c r="Q287" s="200"/>
      <c r="R287" s="200"/>
      <c r="S287" s="200"/>
      <c r="T287" s="201"/>
      <c r="AT287" s="202" t="s">
        <v>896</v>
      </c>
      <c r="AU287" s="202" t="s">
        <v>802</v>
      </c>
      <c r="AV287" s="12" t="s">
        <v>802</v>
      </c>
      <c r="AW287" s="12" t="s">
        <v>755</v>
      </c>
      <c r="AX287" s="12" t="s">
        <v>791</v>
      </c>
      <c r="AY287" s="202" t="s">
        <v>887</v>
      </c>
    </row>
    <row r="288" spans="2:65" s="11" customFormat="1">
      <c r="B288" s="184"/>
      <c r="D288" s="185" t="s">
        <v>896</v>
      </c>
      <c r="E288" s="186" t="s">
        <v>726</v>
      </c>
      <c r="F288" s="187" t="s">
        <v>1142</v>
      </c>
      <c r="H288" s="188" t="s">
        <v>726</v>
      </c>
      <c r="I288" s="189"/>
      <c r="L288" s="184"/>
      <c r="M288" s="190"/>
      <c r="N288" s="191"/>
      <c r="O288" s="191"/>
      <c r="P288" s="191"/>
      <c r="Q288" s="191"/>
      <c r="R288" s="191"/>
      <c r="S288" s="191"/>
      <c r="T288" s="192"/>
      <c r="AT288" s="188" t="s">
        <v>896</v>
      </c>
      <c r="AU288" s="188" t="s">
        <v>802</v>
      </c>
      <c r="AV288" s="11" t="s">
        <v>799</v>
      </c>
      <c r="AW288" s="11" t="s">
        <v>755</v>
      </c>
      <c r="AX288" s="11" t="s">
        <v>791</v>
      </c>
      <c r="AY288" s="188" t="s">
        <v>887</v>
      </c>
    </row>
    <row r="289" spans="2:65" s="12" customFormat="1">
      <c r="B289" s="193"/>
      <c r="D289" s="185" t="s">
        <v>896</v>
      </c>
      <c r="E289" s="202" t="s">
        <v>726</v>
      </c>
      <c r="F289" s="203" t="s">
        <v>1159</v>
      </c>
      <c r="H289" s="204">
        <v>195</v>
      </c>
      <c r="I289" s="198"/>
      <c r="L289" s="193"/>
      <c r="M289" s="199"/>
      <c r="N289" s="200"/>
      <c r="O289" s="200"/>
      <c r="P289" s="200"/>
      <c r="Q289" s="200"/>
      <c r="R289" s="200"/>
      <c r="S289" s="200"/>
      <c r="T289" s="201"/>
      <c r="AT289" s="202" t="s">
        <v>896</v>
      </c>
      <c r="AU289" s="202" t="s">
        <v>802</v>
      </c>
      <c r="AV289" s="12" t="s">
        <v>802</v>
      </c>
      <c r="AW289" s="12" t="s">
        <v>755</v>
      </c>
      <c r="AX289" s="12" t="s">
        <v>791</v>
      </c>
      <c r="AY289" s="202" t="s">
        <v>887</v>
      </c>
    </row>
    <row r="290" spans="2:65" s="14" customFormat="1">
      <c r="B290" s="213"/>
      <c r="D290" s="194" t="s">
        <v>896</v>
      </c>
      <c r="E290" s="214" t="s">
        <v>726</v>
      </c>
      <c r="F290" s="215" t="s">
        <v>966</v>
      </c>
      <c r="H290" s="216">
        <v>198</v>
      </c>
      <c r="I290" s="217"/>
      <c r="L290" s="213"/>
      <c r="M290" s="218"/>
      <c r="N290" s="219"/>
      <c r="O290" s="219"/>
      <c r="P290" s="219"/>
      <c r="Q290" s="219"/>
      <c r="R290" s="219"/>
      <c r="S290" s="219"/>
      <c r="T290" s="220"/>
      <c r="AT290" s="221" t="s">
        <v>896</v>
      </c>
      <c r="AU290" s="221" t="s">
        <v>802</v>
      </c>
      <c r="AV290" s="14" t="s">
        <v>894</v>
      </c>
      <c r="AW290" s="14" t="s">
        <v>755</v>
      </c>
      <c r="AX290" s="14" t="s">
        <v>799</v>
      </c>
      <c r="AY290" s="221" t="s">
        <v>887</v>
      </c>
    </row>
    <row r="291" spans="2:65" s="1" customFormat="1" ht="22.5" customHeight="1">
      <c r="B291" s="171"/>
      <c r="C291" s="222" t="s">
        <v>1160</v>
      </c>
      <c r="D291" s="222" t="s">
        <v>995</v>
      </c>
      <c r="E291" s="223" t="s">
        <v>1161</v>
      </c>
      <c r="F291" s="224" t="s">
        <v>1162</v>
      </c>
      <c r="G291" s="225" t="s">
        <v>892</v>
      </c>
      <c r="H291" s="226">
        <v>229.5</v>
      </c>
      <c r="I291" s="227"/>
      <c r="J291" s="228">
        <f>ROUND(I291*H291,2)</f>
        <v>0</v>
      </c>
      <c r="K291" s="224" t="s">
        <v>893</v>
      </c>
      <c r="L291" s="229"/>
      <c r="M291" s="230" t="s">
        <v>726</v>
      </c>
      <c r="N291" s="231" t="s">
        <v>762</v>
      </c>
      <c r="O291" s="42"/>
      <c r="P291" s="181">
        <f>O291*H291</f>
        <v>0</v>
      </c>
      <c r="Q291" s="181">
        <v>0.17599999999999999</v>
      </c>
      <c r="R291" s="181">
        <f>Q291*H291</f>
        <v>40.391999999999996</v>
      </c>
      <c r="S291" s="181">
        <v>0</v>
      </c>
      <c r="T291" s="182">
        <f>S291*H291</f>
        <v>0</v>
      </c>
      <c r="AR291" s="24" t="s">
        <v>938</v>
      </c>
      <c r="AT291" s="24" t="s">
        <v>995</v>
      </c>
      <c r="AU291" s="24" t="s">
        <v>802</v>
      </c>
      <c r="AY291" s="24" t="s">
        <v>887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24" t="s">
        <v>799</v>
      </c>
      <c r="BK291" s="183">
        <f>ROUND(I291*H291,2)</f>
        <v>0</v>
      </c>
      <c r="BL291" s="24" t="s">
        <v>894</v>
      </c>
      <c r="BM291" s="24" t="s">
        <v>1163</v>
      </c>
    </row>
    <row r="292" spans="2:65" s="12" customFormat="1">
      <c r="B292" s="193"/>
      <c r="D292" s="185" t="s">
        <v>896</v>
      </c>
      <c r="E292" s="202" t="s">
        <v>726</v>
      </c>
      <c r="F292" s="203" t="s">
        <v>1164</v>
      </c>
      <c r="H292" s="204">
        <v>225</v>
      </c>
      <c r="I292" s="198"/>
      <c r="L292" s="193"/>
      <c r="M292" s="199"/>
      <c r="N292" s="200"/>
      <c r="O292" s="200"/>
      <c r="P292" s="200"/>
      <c r="Q292" s="200"/>
      <c r="R292" s="200"/>
      <c r="S292" s="200"/>
      <c r="T292" s="201"/>
      <c r="AT292" s="202" t="s">
        <v>896</v>
      </c>
      <c r="AU292" s="202" t="s">
        <v>802</v>
      </c>
      <c r="AV292" s="12" t="s">
        <v>802</v>
      </c>
      <c r="AW292" s="12" t="s">
        <v>755</v>
      </c>
      <c r="AX292" s="12" t="s">
        <v>799</v>
      </c>
      <c r="AY292" s="202" t="s">
        <v>887</v>
      </c>
    </row>
    <row r="293" spans="2:65" s="12" customFormat="1">
      <c r="B293" s="193"/>
      <c r="D293" s="194" t="s">
        <v>896</v>
      </c>
      <c r="F293" s="196" t="s">
        <v>1165</v>
      </c>
      <c r="H293" s="197">
        <v>229.5</v>
      </c>
      <c r="I293" s="198"/>
      <c r="L293" s="193"/>
      <c r="M293" s="199"/>
      <c r="N293" s="200"/>
      <c r="O293" s="200"/>
      <c r="P293" s="200"/>
      <c r="Q293" s="200"/>
      <c r="R293" s="200"/>
      <c r="S293" s="200"/>
      <c r="T293" s="201"/>
      <c r="AT293" s="202" t="s">
        <v>896</v>
      </c>
      <c r="AU293" s="202" t="s">
        <v>802</v>
      </c>
      <c r="AV293" s="12" t="s">
        <v>802</v>
      </c>
      <c r="AW293" s="12" t="s">
        <v>727</v>
      </c>
      <c r="AX293" s="12" t="s">
        <v>799</v>
      </c>
      <c r="AY293" s="202" t="s">
        <v>887</v>
      </c>
    </row>
    <row r="294" spans="2:65" s="1" customFormat="1" ht="22.5" customHeight="1">
      <c r="B294" s="171"/>
      <c r="C294" s="222" t="s">
        <v>1166</v>
      </c>
      <c r="D294" s="222" t="s">
        <v>995</v>
      </c>
      <c r="E294" s="223" t="s">
        <v>1167</v>
      </c>
      <c r="F294" s="224" t="s">
        <v>1168</v>
      </c>
      <c r="G294" s="225" t="s">
        <v>892</v>
      </c>
      <c r="H294" s="226">
        <v>3.09</v>
      </c>
      <c r="I294" s="227"/>
      <c r="J294" s="228">
        <f>ROUND(I294*H294,2)</f>
        <v>0</v>
      </c>
      <c r="K294" s="224" t="s">
        <v>726</v>
      </c>
      <c r="L294" s="229"/>
      <c r="M294" s="230" t="s">
        <v>726</v>
      </c>
      <c r="N294" s="231" t="s">
        <v>762</v>
      </c>
      <c r="O294" s="42"/>
      <c r="P294" s="181">
        <f>O294*H294</f>
        <v>0</v>
      </c>
      <c r="Q294" s="181">
        <v>0.19700000000000001</v>
      </c>
      <c r="R294" s="181">
        <f>Q294*H294</f>
        <v>0.60872999999999999</v>
      </c>
      <c r="S294" s="181">
        <v>0</v>
      </c>
      <c r="T294" s="182">
        <f>S294*H294</f>
        <v>0</v>
      </c>
      <c r="AR294" s="24" t="s">
        <v>938</v>
      </c>
      <c r="AT294" s="24" t="s">
        <v>995</v>
      </c>
      <c r="AU294" s="24" t="s">
        <v>802</v>
      </c>
      <c r="AY294" s="24" t="s">
        <v>887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24" t="s">
        <v>799</v>
      </c>
      <c r="BK294" s="183">
        <f>ROUND(I294*H294,2)</f>
        <v>0</v>
      </c>
      <c r="BL294" s="24" t="s">
        <v>894</v>
      </c>
      <c r="BM294" s="24" t="s">
        <v>1169</v>
      </c>
    </row>
    <row r="295" spans="2:65" s="12" customFormat="1">
      <c r="B295" s="193"/>
      <c r="D295" s="185" t="s">
        <v>896</v>
      </c>
      <c r="F295" s="203" t="s">
        <v>1170</v>
      </c>
      <c r="H295" s="204">
        <v>3.09</v>
      </c>
      <c r="I295" s="198"/>
      <c r="L295" s="193"/>
      <c r="M295" s="199"/>
      <c r="N295" s="200"/>
      <c r="O295" s="200"/>
      <c r="P295" s="200"/>
      <c r="Q295" s="200"/>
      <c r="R295" s="200"/>
      <c r="S295" s="200"/>
      <c r="T295" s="201"/>
      <c r="AT295" s="202" t="s">
        <v>896</v>
      </c>
      <c r="AU295" s="202" t="s">
        <v>802</v>
      </c>
      <c r="AV295" s="12" t="s">
        <v>802</v>
      </c>
      <c r="AW295" s="12" t="s">
        <v>727</v>
      </c>
      <c r="AX295" s="12" t="s">
        <v>799</v>
      </c>
      <c r="AY295" s="202" t="s">
        <v>887</v>
      </c>
    </row>
    <row r="296" spans="2:65" s="10" customFormat="1" ht="29.85" customHeight="1">
      <c r="B296" s="157"/>
      <c r="D296" s="168" t="s">
        <v>790</v>
      </c>
      <c r="E296" s="169" t="s">
        <v>938</v>
      </c>
      <c r="F296" s="169" t="s">
        <v>1171</v>
      </c>
      <c r="I296" s="160"/>
      <c r="J296" s="170">
        <f>BK296</f>
        <v>0</v>
      </c>
      <c r="L296" s="157"/>
      <c r="M296" s="162"/>
      <c r="N296" s="163"/>
      <c r="O296" s="163"/>
      <c r="P296" s="164">
        <f>SUM(P297:P304)</f>
        <v>0</v>
      </c>
      <c r="Q296" s="163"/>
      <c r="R296" s="164">
        <f>SUM(R297:R304)</f>
        <v>3.8846099999999999</v>
      </c>
      <c r="S296" s="163"/>
      <c r="T296" s="165">
        <f>SUM(T297:T304)</f>
        <v>0</v>
      </c>
      <c r="AR296" s="158" t="s">
        <v>799</v>
      </c>
      <c r="AT296" s="166" t="s">
        <v>790</v>
      </c>
      <c r="AU296" s="166" t="s">
        <v>799</v>
      </c>
      <c r="AY296" s="158" t="s">
        <v>887</v>
      </c>
      <c r="BK296" s="167">
        <f>SUM(BK297:BK304)</f>
        <v>0</v>
      </c>
    </row>
    <row r="297" spans="2:65" s="1" customFormat="1" ht="22.5" customHeight="1">
      <c r="B297" s="171"/>
      <c r="C297" s="172" t="s">
        <v>1172</v>
      </c>
      <c r="D297" s="172" t="s">
        <v>889</v>
      </c>
      <c r="E297" s="173" t="s">
        <v>1173</v>
      </c>
      <c r="F297" s="174" t="s">
        <v>1174</v>
      </c>
      <c r="G297" s="175" t="s">
        <v>1039</v>
      </c>
      <c r="H297" s="176">
        <v>6</v>
      </c>
      <c r="I297" s="177"/>
      <c r="J297" s="178">
        <f>ROUND(I297*H297,2)</f>
        <v>0</v>
      </c>
      <c r="K297" s="174" t="s">
        <v>893</v>
      </c>
      <c r="L297" s="41"/>
      <c r="M297" s="179" t="s">
        <v>726</v>
      </c>
      <c r="N297" s="180" t="s">
        <v>762</v>
      </c>
      <c r="O297" s="42"/>
      <c r="P297" s="181">
        <f>O297*H297</f>
        <v>0</v>
      </c>
      <c r="Q297" s="181">
        <v>8.0000000000000007E-5</v>
      </c>
      <c r="R297" s="181">
        <f>Q297*H297</f>
        <v>4.8000000000000007E-4</v>
      </c>
      <c r="S297" s="181">
        <v>0</v>
      </c>
      <c r="T297" s="182">
        <f>S297*H297</f>
        <v>0</v>
      </c>
      <c r="AR297" s="24" t="s">
        <v>894</v>
      </c>
      <c r="AT297" s="24" t="s">
        <v>889</v>
      </c>
      <c r="AU297" s="24" t="s">
        <v>802</v>
      </c>
      <c r="AY297" s="24" t="s">
        <v>887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24" t="s">
        <v>799</v>
      </c>
      <c r="BK297" s="183">
        <f>ROUND(I297*H297,2)</f>
        <v>0</v>
      </c>
      <c r="BL297" s="24" t="s">
        <v>894</v>
      </c>
      <c r="BM297" s="24" t="s">
        <v>1175</v>
      </c>
    </row>
    <row r="298" spans="2:65" s="11" customFormat="1">
      <c r="B298" s="184"/>
      <c r="D298" s="185" t="s">
        <v>896</v>
      </c>
      <c r="E298" s="186" t="s">
        <v>726</v>
      </c>
      <c r="F298" s="187" t="s">
        <v>1176</v>
      </c>
      <c r="H298" s="188" t="s">
        <v>726</v>
      </c>
      <c r="I298" s="189"/>
      <c r="L298" s="184"/>
      <c r="M298" s="190"/>
      <c r="N298" s="191"/>
      <c r="O298" s="191"/>
      <c r="P298" s="191"/>
      <c r="Q298" s="191"/>
      <c r="R298" s="191"/>
      <c r="S298" s="191"/>
      <c r="T298" s="192"/>
      <c r="AT298" s="188" t="s">
        <v>896</v>
      </c>
      <c r="AU298" s="188" t="s">
        <v>802</v>
      </c>
      <c r="AV298" s="11" t="s">
        <v>799</v>
      </c>
      <c r="AW298" s="11" t="s">
        <v>755</v>
      </c>
      <c r="AX298" s="11" t="s">
        <v>791</v>
      </c>
      <c r="AY298" s="188" t="s">
        <v>887</v>
      </c>
    </row>
    <row r="299" spans="2:65" s="12" customFormat="1">
      <c r="B299" s="193"/>
      <c r="D299" s="194" t="s">
        <v>896</v>
      </c>
      <c r="E299" s="195" t="s">
        <v>726</v>
      </c>
      <c r="F299" s="196" t="s">
        <v>1177</v>
      </c>
      <c r="H299" s="197">
        <v>6</v>
      </c>
      <c r="I299" s="198"/>
      <c r="L299" s="193"/>
      <c r="M299" s="199"/>
      <c r="N299" s="200"/>
      <c r="O299" s="200"/>
      <c r="P299" s="200"/>
      <c r="Q299" s="200"/>
      <c r="R299" s="200"/>
      <c r="S299" s="200"/>
      <c r="T299" s="201"/>
      <c r="AT299" s="202" t="s">
        <v>896</v>
      </c>
      <c r="AU299" s="202" t="s">
        <v>802</v>
      </c>
      <c r="AV299" s="12" t="s">
        <v>802</v>
      </c>
      <c r="AW299" s="12" t="s">
        <v>755</v>
      </c>
      <c r="AX299" s="12" t="s">
        <v>799</v>
      </c>
      <c r="AY299" s="202" t="s">
        <v>887</v>
      </c>
    </row>
    <row r="300" spans="2:65" s="1" customFormat="1" ht="22.5" customHeight="1">
      <c r="B300" s="171"/>
      <c r="C300" s="222" t="s">
        <v>1178</v>
      </c>
      <c r="D300" s="222" t="s">
        <v>995</v>
      </c>
      <c r="E300" s="223" t="s">
        <v>1179</v>
      </c>
      <c r="F300" s="224" t="s">
        <v>1180</v>
      </c>
      <c r="G300" s="225" t="s">
        <v>1039</v>
      </c>
      <c r="H300" s="226">
        <v>6</v>
      </c>
      <c r="I300" s="227"/>
      <c r="J300" s="228">
        <f>ROUND(I300*H300,2)</f>
        <v>0</v>
      </c>
      <c r="K300" s="224" t="s">
        <v>893</v>
      </c>
      <c r="L300" s="229"/>
      <c r="M300" s="230" t="s">
        <v>726</v>
      </c>
      <c r="N300" s="231" t="s">
        <v>762</v>
      </c>
      <c r="O300" s="42"/>
      <c r="P300" s="181">
        <f>O300*H300</f>
        <v>0</v>
      </c>
      <c r="Q300" s="181">
        <v>8.9999999999999998E-4</v>
      </c>
      <c r="R300" s="181">
        <f>Q300*H300</f>
        <v>5.4000000000000003E-3</v>
      </c>
      <c r="S300" s="181">
        <v>0</v>
      </c>
      <c r="T300" s="182">
        <f>S300*H300</f>
        <v>0</v>
      </c>
      <c r="AR300" s="24" t="s">
        <v>938</v>
      </c>
      <c r="AT300" s="24" t="s">
        <v>995</v>
      </c>
      <c r="AU300" s="24" t="s">
        <v>802</v>
      </c>
      <c r="AY300" s="24" t="s">
        <v>887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24" t="s">
        <v>799</v>
      </c>
      <c r="BK300" s="183">
        <f>ROUND(I300*H300,2)</f>
        <v>0</v>
      </c>
      <c r="BL300" s="24" t="s">
        <v>894</v>
      </c>
      <c r="BM300" s="24" t="s">
        <v>1181</v>
      </c>
    </row>
    <row r="301" spans="2:65" s="1" customFormat="1" ht="22.5" customHeight="1">
      <c r="B301" s="171"/>
      <c r="C301" s="172" t="s">
        <v>1182</v>
      </c>
      <c r="D301" s="172" t="s">
        <v>889</v>
      </c>
      <c r="E301" s="173" t="s">
        <v>1183</v>
      </c>
      <c r="F301" s="174" t="s">
        <v>1184</v>
      </c>
      <c r="G301" s="175" t="s">
        <v>1039</v>
      </c>
      <c r="H301" s="176">
        <v>3</v>
      </c>
      <c r="I301" s="177"/>
      <c r="J301" s="178">
        <f>ROUND(I301*H301,2)</f>
        <v>0</v>
      </c>
      <c r="K301" s="174" t="s">
        <v>893</v>
      </c>
      <c r="L301" s="41"/>
      <c r="M301" s="179" t="s">
        <v>726</v>
      </c>
      <c r="N301" s="180" t="s">
        <v>762</v>
      </c>
      <c r="O301" s="42"/>
      <c r="P301" s="181">
        <f>O301*H301</f>
        <v>0</v>
      </c>
      <c r="Q301" s="181">
        <v>1.29291</v>
      </c>
      <c r="R301" s="181">
        <f>Q301*H301</f>
        <v>3.87873</v>
      </c>
      <c r="S301" s="181">
        <v>0</v>
      </c>
      <c r="T301" s="182">
        <f>S301*H301</f>
        <v>0</v>
      </c>
      <c r="AR301" s="24" t="s">
        <v>894</v>
      </c>
      <c r="AT301" s="24" t="s">
        <v>889</v>
      </c>
      <c r="AU301" s="24" t="s">
        <v>802</v>
      </c>
      <c r="AY301" s="24" t="s">
        <v>887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24" t="s">
        <v>799</v>
      </c>
      <c r="BK301" s="183">
        <f>ROUND(I301*H301,2)</f>
        <v>0</v>
      </c>
      <c r="BL301" s="24" t="s">
        <v>894</v>
      </c>
      <c r="BM301" s="24" t="s">
        <v>1185</v>
      </c>
    </row>
    <row r="302" spans="2:65" s="11" customFormat="1">
      <c r="B302" s="184"/>
      <c r="D302" s="185" t="s">
        <v>896</v>
      </c>
      <c r="E302" s="186" t="s">
        <v>726</v>
      </c>
      <c r="F302" s="187" t="s">
        <v>1083</v>
      </c>
      <c r="H302" s="188" t="s">
        <v>726</v>
      </c>
      <c r="I302" s="189"/>
      <c r="L302" s="184"/>
      <c r="M302" s="190"/>
      <c r="N302" s="191"/>
      <c r="O302" s="191"/>
      <c r="P302" s="191"/>
      <c r="Q302" s="191"/>
      <c r="R302" s="191"/>
      <c r="S302" s="191"/>
      <c r="T302" s="192"/>
      <c r="AT302" s="188" t="s">
        <v>896</v>
      </c>
      <c r="AU302" s="188" t="s">
        <v>802</v>
      </c>
      <c r="AV302" s="11" t="s">
        <v>799</v>
      </c>
      <c r="AW302" s="11" t="s">
        <v>755</v>
      </c>
      <c r="AX302" s="11" t="s">
        <v>791</v>
      </c>
      <c r="AY302" s="188" t="s">
        <v>887</v>
      </c>
    </row>
    <row r="303" spans="2:65" s="11" customFormat="1">
      <c r="B303" s="184"/>
      <c r="D303" s="185" t="s">
        <v>896</v>
      </c>
      <c r="E303" s="186" t="s">
        <v>726</v>
      </c>
      <c r="F303" s="187" t="s">
        <v>1097</v>
      </c>
      <c r="H303" s="188" t="s">
        <v>726</v>
      </c>
      <c r="I303" s="189"/>
      <c r="L303" s="184"/>
      <c r="M303" s="190"/>
      <c r="N303" s="191"/>
      <c r="O303" s="191"/>
      <c r="P303" s="191"/>
      <c r="Q303" s="191"/>
      <c r="R303" s="191"/>
      <c r="S303" s="191"/>
      <c r="T303" s="192"/>
      <c r="AT303" s="188" t="s">
        <v>896</v>
      </c>
      <c r="AU303" s="188" t="s">
        <v>802</v>
      </c>
      <c r="AV303" s="11" t="s">
        <v>799</v>
      </c>
      <c r="AW303" s="11" t="s">
        <v>755</v>
      </c>
      <c r="AX303" s="11" t="s">
        <v>791</v>
      </c>
      <c r="AY303" s="188" t="s">
        <v>887</v>
      </c>
    </row>
    <row r="304" spans="2:65" s="12" customFormat="1">
      <c r="B304" s="193"/>
      <c r="D304" s="185" t="s">
        <v>896</v>
      </c>
      <c r="E304" s="202" t="s">
        <v>726</v>
      </c>
      <c r="F304" s="203" t="s">
        <v>904</v>
      </c>
      <c r="H304" s="204">
        <v>3</v>
      </c>
      <c r="I304" s="198"/>
      <c r="L304" s="193"/>
      <c r="M304" s="199"/>
      <c r="N304" s="200"/>
      <c r="O304" s="200"/>
      <c r="P304" s="200"/>
      <c r="Q304" s="200"/>
      <c r="R304" s="200"/>
      <c r="S304" s="200"/>
      <c r="T304" s="201"/>
      <c r="AT304" s="202" t="s">
        <v>896</v>
      </c>
      <c r="AU304" s="202" t="s">
        <v>802</v>
      </c>
      <c r="AV304" s="12" t="s">
        <v>802</v>
      </c>
      <c r="AW304" s="12" t="s">
        <v>755</v>
      </c>
      <c r="AX304" s="12" t="s">
        <v>799</v>
      </c>
      <c r="AY304" s="202" t="s">
        <v>887</v>
      </c>
    </row>
    <row r="305" spans="2:65" s="10" customFormat="1" ht="29.85" customHeight="1">
      <c r="B305" s="157"/>
      <c r="D305" s="168" t="s">
        <v>790</v>
      </c>
      <c r="E305" s="169" t="s">
        <v>943</v>
      </c>
      <c r="F305" s="169" t="s">
        <v>1186</v>
      </c>
      <c r="I305" s="160"/>
      <c r="J305" s="170">
        <f>BK305</f>
        <v>0</v>
      </c>
      <c r="L305" s="157"/>
      <c r="M305" s="162"/>
      <c r="N305" s="163"/>
      <c r="O305" s="163"/>
      <c r="P305" s="164">
        <f>SUM(P306:P328)</f>
        <v>0</v>
      </c>
      <c r="Q305" s="163"/>
      <c r="R305" s="164">
        <f>SUM(R306:R328)</f>
        <v>148.83669</v>
      </c>
      <c r="S305" s="163"/>
      <c r="T305" s="165">
        <f>SUM(T306:T328)</f>
        <v>0</v>
      </c>
      <c r="AR305" s="158" t="s">
        <v>799</v>
      </c>
      <c r="AT305" s="166" t="s">
        <v>790</v>
      </c>
      <c r="AU305" s="166" t="s">
        <v>799</v>
      </c>
      <c r="AY305" s="158" t="s">
        <v>887</v>
      </c>
      <c r="BK305" s="167">
        <f>SUM(BK306:BK328)</f>
        <v>0</v>
      </c>
    </row>
    <row r="306" spans="2:65" s="1" customFormat="1" ht="44.25" customHeight="1">
      <c r="B306" s="171"/>
      <c r="C306" s="172" t="s">
        <v>1187</v>
      </c>
      <c r="D306" s="172" t="s">
        <v>889</v>
      </c>
      <c r="E306" s="173" t="s">
        <v>1188</v>
      </c>
      <c r="F306" s="174" t="s">
        <v>1189</v>
      </c>
      <c r="G306" s="175" t="s">
        <v>1018</v>
      </c>
      <c r="H306" s="176">
        <v>406</v>
      </c>
      <c r="I306" s="177"/>
      <c r="J306" s="178">
        <f>ROUND(I306*H306,2)</f>
        <v>0</v>
      </c>
      <c r="K306" s="174" t="s">
        <v>893</v>
      </c>
      <c r="L306" s="41"/>
      <c r="M306" s="179" t="s">
        <v>726</v>
      </c>
      <c r="N306" s="180" t="s">
        <v>762</v>
      </c>
      <c r="O306" s="42"/>
      <c r="P306" s="181">
        <f>O306*H306</f>
        <v>0</v>
      </c>
      <c r="Q306" s="181">
        <v>0.15540000000000001</v>
      </c>
      <c r="R306" s="181">
        <f>Q306*H306</f>
        <v>63.092400000000005</v>
      </c>
      <c r="S306" s="181">
        <v>0</v>
      </c>
      <c r="T306" s="182">
        <f>S306*H306</f>
        <v>0</v>
      </c>
      <c r="AR306" s="24" t="s">
        <v>894</v>
      </c>
      <c r="AT306" s="24" t="s">
        <v>889</v>
      </c>
      <c r="AU306" s="24" t="s">
        <v>802</v>
      </c>
      <c r="AY306" s="24" t="s">
        <v>887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24" t="s">
        <v>799</v>
      </c>
      <c r="BK306" s="183">
        <f>ROUND(I306*H306,2)</f>
        <v>0</v>
      </c>
      <c r="BL306" s="24" t="s">
        <v>894</v>
      </c>
      <c r="BM306" s="24" t="s">
        <v>1190</v>
      </c>
    </row>
    <row r="307" spans="2:65" s="11" customFormat="1">
      <c r="B307" s="184"/>
      <c r="D307" s="185" t="s">
        <v>896</v>
      </c>
      <c r="E307" s="186" t="s">
        <v>726</v>
      </c>
      <c r="F307" s="187" t="s">
        <v>897</v>
      </c>
      <c r="H307" s="188" t="s">
        <v>726</v>
      </c>
      <c r="I307" s="189"/>
      <c r="L307" s="184"/>
      <c r="M307" s="190"/>
      <c r="N307" s="191"/>
      <c r="O307" s="191"/>
      <c r="P307" s="191"/>
      <c r="Q307" s="191"/>
      <c r="R307" s="191"/>
      <c r="S307" s="191"/>
      <c r="T307" s="192"/>
      <c r="AT307" s="188" t="s">
        <v>896</v>
      </c>
      <c r="AU307" s="188" t="s">
        <v>802</v>
      </c>
      <c r="AV307" s="11" t="s">
        <v>799</v>
      </c>
      <c r="AW307" s="11" t="s">
        <v>755</v>
      </c>
      <c r="AX307" s="11" t="s">
        <v>791</v>
      </c>
      <c r="AY307" s="188" t="s">
        <v>887</v>
      </c>
    </row>
    <row r="308" spans="2:65" s="11" customFormat="1">
      <c r="B308" s="184"/>
      <c r="D308" s="185" t="s">
        <v>896</v>
      </c>
      <c r="E308" s="186" t="s">
        <v>726</v>
      </c>
      <c r="F308" s="187" t="s">
        <v>1191</v>
      </c>
      <c r="H308" s="188" t="s">
        <v>726</v>
      </c>
      <c r="I308" s="189"/>
      <c r="L308" s="184"/>
      <c r="M308" s="190"/>
      <c r="N308" s="191"/>
      <c r="O308" s="191"/>
      <c r="P308" s="191"/>
      <c r="Q308" s="191"/>
      <c r="R308" s="191"/>
      <c r="S308" s="191"/>
      <c r="T308" s="192"/>
      <c r="AT308" s="188" t="s">
        <v>896</v>
      </c>
      <c r="AU308" s="188" t="s">
        <v>802</v>
      </c>
      <c r="AV308" s="11" t="s">
        <v>799</v>
      </c>
      <c r="AW308" s="11" t="s">
        <v>755</v>
      </c>
      <c r="AX308" s="11" t="s">
        <v>791</v>
      </c>
      <c r="AY308" s="188" t="s">
        <v>887</v>
      </c>
    </row>
    <row r="309" spans="2:65" s="12" customFormat="1">
      <c r="B309" s="193"/>
      <c r="D309" s="185" t="s">
        <v>896</v>
      </c>
      <c r="E309" s="202" t="s">
        <v>726</v>
      </c>
      <c r="F309" s="203" t="s">
        <v>1192</v>
      </c>
      <c r="H309" s="204">
        <v>255</v>
      </c>
      <c r="I309" s="198"/>
      <c r="L309" s="193"/>
      <c r="M309" s="199"/>
      <c r="N309" s="200"/>
      <c r="O309" s="200"/>
      <c r="P309" s="200"/>
      <c r="Q309" s="200"/>
      <c r="R309" s="200"/>
      <c r="S309" s="200"/>
      <c r="T309" s="201"/>
      <c r="AT309" s="202" t="s">
        <v>896</v>
      </c>
      <c r="AU309" s="202" t="s">
        <v>802</v>
      </c>
      <c r="AV309" s="12" t="s">
        <v>802</v>
      </c>
      <c r="AW309" s="12" t="s">
        <v>755</v>
      </c>
      <c r="AX309" s="12" t="s">
        <v>791</v>
      </c>
      <c r="AY309" s="202" t="s">
        <v>887</v>
      </c>
    </row>
    <row r="310" spans="2:65" s="11" customFormat="1">
      <c r="B310" s="184"/>
      <c r="D310" s="185" t="s">
        <v>896</v>
      </c>
      <c r="E310" s="186" t="s">
        <v>726</v>
      </c>
      <c r="F310" s="187" t="s">
        <v>1193</v>
      </c>
      <c r="H310" s="188" t="s">
        <v>726</v>
      </c>
      <c r="I310" s="189"/>
      <c r="L310" s="184"/>
      <c r="M310" s="190"/>
      <c r="N310" s="191"/>
      <c r="O310" s="191"/>
      <c r="P310" s="191"/>
      <c r="Q310" s="191"/>
      <c r="R310" s="191"/>
      <c r="S310" s="191"/>
      <c r="T310" s="192"/>
      <c r="AT310" s="188" t="s">
        <v>896</v>
      </c>
      <c r="AU310" s="188" t="s">
        <v>802</v>
      </c>
      <c r="AV310" s="11" t="s">
        <v>799</v>
      </c>
      <c r="AW310" s="11" t="s">
        <v>755</v>
      </c>
      <c r="AX310" s="11" t="s">
        <v>791</v>
      </c>
      <c r="AY310" s="188" t="s">
        <v>887</v>
      </c>
    </row>
    <row r="311" spans="2:65" s="12" customFormat="1">
      <c r="B311" s="193"/>
      <c r="D311" s="185" t="s">
        <v>896</v>
      </c>
      <c r="E311" s="202" t="s">
        <v>726</v>
      </c>
      <c r="F311" s="203" t="s">
        <v>1194</v>
      </c>
      <c r="H311" s="204">
        <v>145</v>
      </c>
      <c r="I311" s="198"/>
      <c r="L311" s="193"/>
      <c r="M311" s="199"/>
      <c r="N311" s="200"/>
      <c r="O311" s="200"/>
      <c r="P311" s="200"/>
      <c r="Q311" s="200"/>
      <c r="R311" s="200"/>
      <c r="S311" s="200"/>
      <c r="T311" s="201"/>
      <c r="AT311" s="202" t="s">
        <v>896</v>
      </c>
      <c r="AU311" s="202" t="s">
        <v>802</v>
      </c>
      <c r="AV311" s="12" t="s">
        <v>802</v>
      </c>
      <c r="AW311" s="12" t="s">
        <v>755</v>
      </c>
      <c r="AX311" s="12" t="s">
        <v>791</v>
      </c>
      <c r="AY311" s="202" t="s">
        <v>887</v>
      </c>
    </row>
    <row r="312" spans="2:65" s="11" customFormat="1">
      <c r="B312" s="184"/>
      <c r="D312" s="185" t="s">
        <v>896</v>
      </c>
      <c r="E312" s="186" t="s">
        <v>726</v>
      </c>
      <c r="F312" s="187" t="s">
        <v>1195</v>
      </c>
      <c r="H312" s="188" t="s">
        <v>726</v>
      </c>
      <c r="I312" s="189"/>
      <c r="L312" s="184"/>
      <c r="M312" s="190"/>
      <c r="N312" s="191"/>
      <c r="O312" s="191"/>
      <c r="P312" s="191"/>
      <c r="Q312" s="191"/>
      <c r="R312" s="191"/>
      <c r="S312" s="191"/>
      <c r="T312" s="192"/>
      <c r="AT312" s="188" t="s">
        <v>896</v>
      </c>
      <c r="AU312" s="188" t="s">
        <v>802</v>
      </c>
      <c r="AV312" s="11" t="s">
        <v>799</v>
      </c>
      <c r="AW312" s="11" t="s">
        <v>755</v>
      </c>
      <c r="AX312" s="11" t="s">
        <v>791</v>
      </c>
      <c r="AY312" s="188" t="s">
        <v>887</v>
      </c>
    </row>
    <row r="313" spans="2:65" s="12" customFormat="1">
      <c r="B313" s="193"/>
      <c r="D313" s="185" t="s">
        <v>896</v>
      </c>
      <c r="E313" s="202" t="s">
        <v>726</v>
      </c>
      <c r="F313" s="203" t="s">
        <v>919</v>
      </c>
      <c r="H313" s="204">
        <v>6</v>
      </c>
      <c r="I313" s="198"/>
      <c r="L313" s="193"/>
      <c r="M313" s="199"/>
      <c r="N313" s="200"/>
      <c r="O313" s="200"/>
      <c r="P313" s="200"/>
      <c r="Q313" s="200"/>
      <c r="R313" s="200"/>
      <c r="S313" s="200"/>
      <c r="T313" s="201"/>
      <c r="AT313" s="202" t="s">
        <v>896</v>
      </c>
      <c r="AU313" s="202" t="s">
        <v>802</v>
      </c>
      <c r="AV313" s="12" t="s">
        <v>802</v>
      </c>
      <c r="AW313" s="12" t="s">
        <v>755</v>
      </c>
      <c r="AX313" s="12" t="s">
        <v>791</v>
      </c>
      <c r="AY313" s="202" t="s">
        <v>887</v>
      </c>
    </row>
    <row r="314" spans="2:65" s="14" customFormat="1">
      <c r="B314" s="213"/>
      <c r="D314" s="194" t="s">
        <v>896</v>
      </c>
      <c r="E314" s="214" t="s">
        <v>726</v>
      </c>
      <c r="F314" s="215" t="s">
        <v>966</v>
      </c>
      <c r="H314" s="216">
        <v>406</v>
      </c>
      <c r="I314" s="217"/>
      <c r="L314" s="213"/>
      <c r="M314" s="218"/>
      <c r="N314" s="219"/>
      <c r="O314" s="219"/>
      <c r="P314" s="219"/>
      <c r="Q314" s="219"/>
      <c r="R314" s="219"/>
      <c r="S314" s="219"/>
      <c r="T314" s="220"/>
      <c r="AT314" s="221" t="s">
        <v>896</v>
      </c>
      <c r="AU314" s="221" t="s">
        <v>802</v>
      </c>
      <c r="AV314" s="14" t="s">
        <v>894</v>
      </c>
      <c r="AW314" s="14" t="s">
        <v>755</v>
      </c>
      <c r="AX314" s="14" t="s">
        <v>799</v>
      </c>
      <c r="AY314" s="221" t="s">
        <v>887</v>
      </c>
    </row>
    <row r="315" spans="2:65" s="1" customFormat="1" ht="22.5" customHeight="1">
      <c r="B315" s="171"/>
      <c r="C315" s="222" t="s">
        <v>1196</v>
      </c>
      <c r="D315" s="222" t="s">
        <v>995</v>
      </c>
      <c r="E315" s="223" t="s">
        <v>1197</v>
      </c>
      <c r="F315" s="224" t="s">
        <v>1198</v>
      </c>
      <c r="G315" s="225" t="s">
        <v>1039</v>
      </c>
      <c r="H315" s="226">
        <v>257.55</v>
      </c>
      <c r="I315" s="227"/>
      <c r="J315" s="228">
        <f>ROUND(I315*H315,2)</f>
        <v>0</v>
      </c>
      <c r="K315" s="224" t="s">
        <v>893</v>
      </c>
      <c r="L315" s="229"/>
      <c r="M315" s="230" t="s">
        <v>726</v>
      </c>
      <c r="N315" s="231" t="s">
        <v>762</v>
      </c>
      <c r="O315" s="42"/>
      <c r="P315" s="181">
        <f>O315*H315</f>
        <v>0</v>
      </c>
      <c r="Q315" s="181">
        <v>0.10199999999999999</v>
      </c>
      <c r="R315" s="181">
        <f>Q315*H315</f>
        <v>26.270099999999999</v>
      </c>
      <c r="S315" s="181">
        <v>0</v>
      </c>
      <c r="T315" s="182">
        <f>S315*H315</f>
        <v>0</v>
      </c>
      <c r="AR315" s="24" t="s">
        <v>938</v>
      </c>
      <c r="AT315" s="24" t="s">
        <v>995</v>
      </c>
      <c r="AU315" s="24" t="s">
        <v>802</v>
      </c>
      <c r="AY315" s="24" t="s">
        <v>887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24" t="s">
        <v>799</v>
      </c>
      <c r="BK315" s="183">
        <f>ROUND(I315*H315,2)</f>
        <v>0</v>
      </c>
      <c r="BL315" s="24" t="s">
        <v>894</v>
      </c>
      <c r="BM315" s="24" t="s">
        <v>1199</v>
      </c>
    </row>
    <row r="316" spans="2:65" s="12" customFormat="1">
      <c r="B316" s="193"/>
      <c r="D316" s="194" t="s">
        <v>896</v>
      </c>
      <c r="F316" s="196" t="s">
        <v>1200</v>
      </c>
      <c r="H316" s="197">
        <v>257.55</v>
      </c>
      <c r="I316" s="198"/>
      <c r="L316" s="193"/>
      <c r="M316" s="199"/>
      <c r="N316" s="200"/>
      <c r="O316" s="200"/>
      <c r="P316" s="200"/>
      <c r="Q316" s="200"/>
      <c r="R316" s="200"/>
      <c r="S316" s="200"/>
      <c r="T316" s="201"/>
      <c r="AT316" s="202" t="s">
        <v>896</v>
      </c>
      <c r="AU316" s="202" t="s">
        <v>802</v>
      </c>
      <c r="AV316" s="12" t="s">
        <v>802</v>
      </c>
      <c r="AW316" s="12" t="s">
        <v>727</v>
      </c>
      <c r="AX316" s="12" t="s">
        <v>799</v>
      </c>
      <c r="AY316" s="202" t="s">
        <v>887</v>
      </c>
    </row>
    <row r="317" spans="2:65" s="1" customFormat="1" ht="22.5" customHeight="1">
      <c r="B317" s="171"/>
      <c r="C317" s="222" t="s">
        <v>903</v>
      </c>
      <c r="D317" s="222" t="s">
        <v>995</v>
      </c>
      <c r="E317" s="223" t="s">
        <v>1201</v>
      </c>
      <c r="F317" s="224" t="s">
        <v>1193</v>
      </c>
      <c r="G317" s="225" t="s">
        <v>1039</v>
      </c>
      <c r="H317" s="226">
        <v>146.44999999999999</v>
      </c>
      <c r="I317" s="227"/>
      <c r="J317" s="228">
        <f>ROUND(I317*H317,2)</f>
        <v>0</v>
      </c>
      <c r="K317" s="224" t="s">
        <v>893</v>
      </c>
      <c r="L317" s="229"/>
      <c r="M317" s="230" t="s">
        <v>726</v>
      </c>
      <c r="N317" s="231" t="s">
        <v>762</v>
      </c>
      <c r="O317" s="42"/>
      <c r="P317" s="181">
        <f>O317*H317</f>
        <v>0</v>
      </c>
      <c r="Q317" s="181">
        <v>6.3E-2</v>
      </c>
      <c r="R317" s="181">
        <f>Q317*H317</f>
        <v>9.2263500000000001</v>
      </c>
      <c r="S317" s="181">
        <v>0</v>
      </c>
      <c r="T317" s="182">
        <f>S317*H317</f>
        <v>0</v>
      </c>
      <c r="AR317" s="24" t="s">
        <v>938</v>
      </c>
      <c r="AT317" s="24" t="s">
        <v>995</v>
      </c>
      <c r="AU317" s="24" t="s">
        <v>802</v>
      </c>
      <c r="AY317" s="24" t="s">
        <v>887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24" t="s">
        <v>799</v>
      </c>
      <c r="BK317" s="183">
        <f>ROUND(I317*H317,2)</f>
        <v>0</v>
      </c>
      <c r="BL317" s="24" t="s">
        <v>894</v>
      </c>
      <c r="BM317" s="24" t="s">
        <v>1202</v>
      </c>
    </row>
    <row r="318" spans="2:65" s="12" customFormat="1">
      <c r="B318" s="193"/>
      <c r="D318" s="194" t="s">
        <v>896</v>
      </c>
      <c r="F318" s="196" t="s">
        <v>1203</v>
      </c>
      <c r="H318" s="197">
        <v>146.44999999999999</v>
      </c>
      <c r="I318" s="198"/>
      <c r="L318" s="193"/>
      <c r="M318" s="199"/>
      <c r="N318" s="200"/>
      <c r="O318" s="200"/>
      <c r="P318" s="200"/>
      <c r="Q318" s="200"/>
      <c r="R318" s="200"/>
      <c r="S318" s="200"/>
      <c r="T318" s="201"/>
      <c r="AT318" s="202" t="s">
        <v>896</v>
      </c>
      <c r="AU318" s="202" t="s">
        <v>802</v>
      </c>
      <c r="AV318" s="12" t="s">
        <v>802</v>
      </c>
      <c r="AW318" s="12" t="s">
        <v>727</v>
      </c>
      <c r="AX318" s="12" t="s">
        <v>799</v>
      </c>
      <c r="AY318" s="202" t="s">
        <v>887</v>
      </c>
    </row>
    <row r="319" spans="2:65" s="1" customFormat="1" ht="22.5" customHeight="1">
      <c r="B319" s="171"/>
      <c r="C319" s="222" t="s">
        <v>1204</v>
      </c>
      <c r="D319" s="222" t="s">
        <v>995</v>
      </c>
      <c r="E319" s="223" t="s">
        <v>1205</v>
      </c>
      <c r="F319" s="224" t="s">
        <v>1206</v>
      </c>
      <c r="G319" s="225" t="s">
        <v>1039</v>
      </c>
      <c r="H319" s="226">
        <v>6.06</v>
      </c>
      <c r="I319" s="227"/>
      <c r="J319" s="228">
        <f>ROUND(I319*H319,2)</f>
        <v>0</v>
      </c>
      <c r="K319" s="224" t="s">
        <v>893</v>
      </c>
      <c r="L319" s="229"/>
      <c r="M319" s="230" t="s">
        <v>726</v>
      </c>
      <c r="N319" s="231" t="s">
        <v>762</v>
      </c>
      <c r="O319" s="42"/>
      <c r="P319" s="181">
        <f>O319*H319</f>
        <v>0</v>
      </c>
      <c r="Q319" s="181">
        <v>7.1999999999999995E-2</v>
      </c>
      <c r="R319" s="181">
        <f>Q319*H319</f>
        <v>0.43631999999999993</v>
      </c>
      <c r="S319" s="181">
        <v>0</v>
      </c>
      <c r="T319" s="182">
        <f>S319*H319</f>
        <v>0</v>
      </c>
      <c r="AR319" s="24" t="s">
        <v>938</v>
      </c>
      <c r="AT319" s="24" t="s">
        <v>995</v>
      </c>
      <c r="AU319" s="24" t="s">
        <v>802</v>
      </c>
      <c r="AY319" s="24" t="s">
        <v>887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24" t="s">
        <v>799</v>
      </c>
      <c r="BK319" s="183">
        <f>ROUND(I319*H319,2)</f>
        <v>0</v>
      </c>
      <c r="BL319" s="24" t="s">
        <v>894</v>
      </c>
      <c r="BM319" s="24" t="s">
        <v>1207</v>
      </c>
    </row>
    <row r="320" spans="2:65" s="12" customFormat="1">
      <c r="B320" s="193"/>
      <c r="D320" s="194" t="s">
        <v>896</v>
      </c>
      <c r="F320" s="196" t="s">
        <v>1208</v>
      </c>
      <c r="H320" s="197">
        <v>6.06</v>
      </c>
      <c r="I320" s="198"/>
      <c r="L320" s="193"/>
      <c r="M320" s="199"/>
      <c r="N320" s="200"/>
      <c r="O320" s="200"/>
      <c r="P320" s="200"/>
      <c r="Q320" s="200"/>
      <c r="R320" s="200"/>
      <c r="S320" s="200"/>
      <c r="T320" s="201"/>
      <c r="AT320" s="202" t="s">
        <v>896</v>
      </c>
      <c r="AU320" s="202" t="s">
        <v>802</v>
      </c>
      <c r="AV320" s="12" t="s">
        <v>802</v>
      </c>
      <c r="AW320" s="12" t="s">
        <v>727</v>
      </c>
      <c r="AX320" s="12" t="s">
        <v>799</v>
      </c>
      <c r="AY320" s="202" t="s">
        <v>887</v>
      </c>
    </row>
    <row r="321" spans="2:65" s="1" customFormat="1" ht="31.5" customHeight="1">
      <c r="B321" s="171"/>
      <c r="C321" s="172" t="s">
        <v>1209</v>
      </c>
      <c r="D321" s="172" t="s">
        <v>889</v>
      </c>
      <c r="E321" s="173" t="s">
        <v>1210</v>
      </c>
      <c r="F321" s="174" t="s">
        <v>1211</v>
      </c>
      <c r="G321" s="175" t="s">
        <v>1018</v>
      </c>
      <c r="H321" s="176">
        <v>413</v>
      </c>
      <c r="I321" s="177"/>
      <c r="J321" s="178">
        <f>ROUND(I321*H321,2)</f>
        <v>0</v>
      </c>
      <c r="K321" s="174" t="s">
        <v>893</v>
      </c>
      <c r="L321" s="41"/>
      <c r="M321" s="179" t="s">
        <v>726</v>
      </c>
      <c r="N321" s="180" t="s">
        <v>762</v>
      </c>
      <c r="O321" s="42"/>
      <c r="P321" s="181">
        <f>O321*H321</f>
        <v>0</v>
      </c>
      <c r="Q321" s="181">
        <v>0.10095</v>
      </c>
      <c r="R321" s="181">
        <f>Q321*H321</f>
        <v>41.692349999999998</v>
      </c>
      <c r="S321" s="181">
        <v>0</v>
      </c>
      <c r="T321" s="182">
        <f>S321*H321</f>
        <v>0</v>
      </c>
      <c r="AR321" s="24" t="s">
        <v>894</v>
      </c>
      <c r="AT321" s="24" t="s">
        <v>889</v>
      </c>
      <c r="AU321" s="24" t="s">
        <v>802</v>
      </c>
      <c r="AY321" s="24" t="s">
        <v>887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24" t="s">
        <v>799</v>
      </c>
      <c r="BK321" s="183">
        <f>ROUND(I321*H321,2)</f>
        <v>0</v>
      </c>
      <c r="BL321" s="24" t="s">
        <v>894</v>
      </c>
      <c r="BM321" s="24" t="s">
        <v>1212</v>
      </c>
    </row>
    <row r="322" spans="2:65" s="11" customFormat="1">
      <c r="B322" s="184"/>
      <c r="D322" s="185" t="s">
        <v>896</v>
      </c>
      <c r="E322" s="186" t="s">
        <v>726</v>
      </c>
      <c r="F322" s="187" t="s">
        <v>897</v>
      </c>
      <c r="H322" s="188" t="s">
        <v>726</v>
      </c>
      <c r="I322" s="189"/>
      <c r="L322" s="184"/>
      <c r="M322" s="190"/>
      <c r="N322" s="191"/>
      <c r="O322" s="191"/>
      <c r="P322" s="191"/>
      <c r="Q322" s="191"/>
      <c r="R322" s="191"/>
      <c r="S322" s="191"/>
      <c r="T322" s="192"/>
      <c r="AT322" s="188" t="s">
        <v>896</v>
      </c>
      <c r="AU322" s="188" t="s">
        <v>802</v>
      </c>
      <c r="AV322" s="11" t="s">
        <v>799</v>
      </c>
      <c r="AW322" s="11" t="s">
        <v>755</v>
      </c>
      <c r="AX322" s="11" t="s">
        <v>791</v>
      </c>
      <c r="AY322" s="188" t="s">
        <v>887</v>
      </c>
    </row>
    <row r="323" spans="2:65" s="12" customFormat="1">
      <c r="B323" s="193"/>
      <c r="D323" s="194" t="s">
        <v>896</v>
      </c>
      <c r="E323" s="195" t="s">
        <v>726</v>
      </c>
      <c r="F323" s="196" t="s">
        <v>1213</v>
      </c>
      <c r="H323" s="197">
        <v>413</v>
      </c>
      <c r="I323" s="198"/>
      <c r="L323" s="193"/>
      <c r="M323" s="199"/>
      <c r="N323" s="200"/>
      <c r="O323" s="200"/>
      <c r="P323" s="200"/>
      <c r="Q323" s="200"/>
      <c r="R323" s="200"/>
      <c r="S323" s="200"/>
      <c r="T323" s="201"/>
      <c r="AT323" s="202" t="s">
        <v>896</v>
      </c>
      <c r="AU323" s="202" t="s">
        <v>802</v>
      </c>
      <c r="AV323" s="12" t="s">
        <v>802</v>
      </c>
      <c r="AW323" s="12" t="s">
        <v>755</v>
      </c>
      <c r="AX323" s="12" t="s">
        <v>799</v>
      </c>
      <c r="AY323" s="202" t="s">
        <v>887</v>
      </c>
    </row>
    <row r="324" spans="2:65" s="1" customFormat="1" ht="22.5" customHeight="1">
      <c r="B324" s="171"/>
      <c r="C324" s="222" t="s">
        <v>1214</v>
      </c>
      <c r="D324" s="222" t="s">
        <v>995</v>
      </c>
      <c r="E324" s="223" t="s">
        <v>1215</v>
      </c>
      <c r="F324" s="224" t="s">
        <v>1216</v>
      </c>
      <c r="G324" s="225" t="s">
        <v>1039</v>
      </c>
      <c r="H324" s="226">
        <v>830.13</v>
      </c>
      <c r="I324" s="227"/>
      <c r="J324" s="228">
        <f>ROUND(I324*H324,2)</f>
        <v>0</v>
      </c>
      <c r="K324" s="224" t="s">
        <v>893</v>
      </c>
      <c r="L324" s="229"/>
      <c r="M324" s="230" t="s">
        <v>726</v>
      </c>
      <c r="N324" s="231" t="s">
        <v>762</v>
      </c>
      <c r="O324" s="42"/>
      <c r="P324" s="181">
        <f>O324*H324</f>
        <v>0</v>
      </c>
      <c r="Q324" s="181">
        <v>8.9999999999999993E-3</v>
      </c>
      <c r="R324" s="181">
        <f>Q324*H324</f>
        <v>7.471169999999999</v>
      </c>
      <c r="S324" s="181">
        <v>0</v>
      </c>
      <c r="T324" s="182">
        <f>S324*H324</f>
        <v>0</v>
      </c>
      <c r="AR324" s="24" t="s">
        <v>938</v>
      </c>
      <c r="AT324" s="24" t="s">
        <v>995</v>
      </c>
      <c r="AU324" s="24" t="s">
        <v>802</v>
      </c>
      <c r="AY324" s="24" t="s">
        <v>887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24" t="s">
        <v>799</v>
      </c>
      <c r="BK324" s="183">
        <f>ROUND(I324*H324,2)</f>
        <v>0</v>
      </c>
      <c r="BL324" s="24" t="s">
        <v>894</v>
      </c>
      <c r="BM324" s="24" t="s">
        <v>1217</v>
      </c>
    </row>
    <row r="325" spans="2:65" s="12" customFormat="1">
      <c r="B325" s="193"/>
      <c r="D325" s="194" t="s">
        <v>896</v>
      </c>
      <c r="F325" s="196" t="s">
        <v>1218</v>
      </c>
      <c r="H325" s="197">
        <v>830.13</v>
      </c>
      <c r="I325" s="198"/>
      <c r="L325" s="193"/>
      <c r="M325" s="199"/>
      <c r="N325" s="200"/>
      <c r="O325" s="200"/>
      <c r="P325" s="200"/>
      <c r="Q325" s="200"/>
      <c r="R325" s="200"/>
      <c r="S325" s="200"/>
      <c r="T325" s="201"/>
      <c r="AT325" s="202" t="s">
        <v>896</v>
      </c>
      <c r="AU325" s="202" t="s">
        <v>802</v>
      </c>
      <c r="AV325" s="12" t="s">
        <v>802</v>
      </c>
      <c r="AW325" s="12" t="s">
        <v>727</v>
      </c>
      <c r="AX325" s="12" t="s">
        <v>799</v>
      </c>
      <c r="AY325" s="202" t="s">
        <v>887</v>
      </c>
    </row>
    <row r="326" spans="2:65" s="1" customFormat="1" ht="31.5" customHeight="1">
      <c r="B326" s="171"/>
      <c r="C326" s="172" t="s">
        <v>1219</v>
      </c>
      <c r="D326" s="172" t="s">
        <v>889</v>
      </c>
      <c r="E326" s="173" t="s">
        <v>1220</v>
      </c>
      <c r="F326" s="174" t="s">
        <v>1221</v>
      </c>
      <c r="G326" s="175" t="s">
        <v>892</v>
      </c>
      <c r="H326" s="176">
        <v>1800</v>
      </c>
      <c r="I326" s="177"/>
      <c r="J326" s="178">
        <f>ROUND(I326*H326,2)</f>
        <v>0</v>
      </c>
      <c r="K326" s="174" t="s">
        <v>893</v>
      </c>
      <c r="L326" s="41"/>
      <c r="M326" s="179" t="s">
        <v>726</v>
      </c>
      <c r="N326" s="180" t="s">
        <v>762</v>
      </c>
      <c r="O326" s="42"/>
      <c r="P326" s="181">
        <f>O326*H326</f>
        <v>0</v>
      </c>
      <c r="Q326" s="181">
        <v>3.6000000000000002E-4</v>
      </c>
      <c r="R326" s="181">
        <f>Q326*H326</f>
        <v>0.64800000000000002</v>
      </c>
      <c r="S326" s="181">
        <v>0</v>
      </c>
      <c r="T326" s="182">
        <f>S326*H326</f>
        <v>0</v>
      </c>
      <c r="AR326" s="24" t="s">
        <v>894</v>
      </c>
      <c r="AT326" s="24" t="s">
        <v>889</v>
      </c>
      <c r="AU326" s="24" t="s">
        <v>802</v>
      </c>
      <c r="AY326" s="24" t="s">
        <v>887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24" t="s">
        <v>799</v>
      </c>
      <c r="BK326" s="183">
        <f>ROUND(I326*H326,2)</f>
        <v>0</v>
      </c>
      <c r="BL326" s="24" t="s">
        <v>894</v>
      </c>
      <c r="BM326" s="24" t="s">
        <v>1222</v>
      </c>
    </row>
    <row r="327" spans="2:65" s="11" customFormat="1">
      <c r="B327" s="184"/>
      <c r="D327" s="185" t="s">
        <v>896</v>
      </c>
      <c r="E327" s="186" t="s">
        <v>726</v>
      </c>
      <c r="F327" s="187" t="s">
        <v>1223</v>
      </c>
      <c r="H327" s="188" t="s">
        <v>726</v>
      </c>
      <c r="I327" s="189"/>
      <c r="L327" s="184"/>
      <c r="M327" s="190"/>
      <c r="N327" s="191"/>
      <c r="O327" s="191"/>
      <c r="P327" s="191"/>
      <c r="Q327" s="191"/>
      <c r="R327" s="191"/>
      <c r="S327" s="191"/>
      <c r="T327" s="192"/>
      <c r="AT327" s="188" t="s">
        <v>896</v>
      </c>
      <c r="AU327" s="188" t="s">
        <v>802</v>
      </c>
      <c r="AV327" s="11" t="s">
        <v>799</v>
      </c>
      <c r="AW327" s="11" t="s">
        <v>755</v>
      </c>
      <c r="AX327" s="11" t="s">
        <v>791</v>
      </c>
      <c r="AY327" s="188" t="s">
        <v>887</v>
      </c>
    </row>
    <row r="328" spans="2:65" s="12" customFormat="1">
      <c r="B328" s="193"/>
      <c r="D328" s="185" t="s">
        <v>896</v>
      </c>
      <c r="E328" s="202" t="s">
        <v>726</v>
      </c>
      <c r="F328" s="203" t="s">
        <v>918</v>
      </c>
      <c r="H328" s="204">
        <v>1800</v>
      </c>
      <c r="I328" s="198"/>
      <c r="L328" s="193"/>
      <c r="M328" s="199"/>
      <c r="N328" s="200"/>
      <c r="O328" s="200"/>
      <c r="P328" s="200"/>
      <c r="Q328" s="200"/>
      <c r="R328" s="200"/>
      <c r="S328" s="200"/>
      <c r="T328" s="201"/>
      <c r="AT328" s="202" t="s">
        <v>896</v>
      </c>
      <c r="AU328" s="202" t="s">
        <v>802</v>
      </c>
      <c r="AV328" s="12" t="s">
        <v>802</v>
      </c>
      <c r="AW328" s="12" t="s">
        <v>755</v>
      </c>
      <c r="AX328" s="12" t="s">
        <v>799</v>
      </c>
      <c r="AY328" s="202" t="s">
        <v>887</v>
      </c>
    </row>
    <row r="329" spans="2:65" s="10" customFormat="1" ht="29.85" customHeight="1">
      <c r="B329" s="157"/>
      <c r="D329" s="168" t="s">
        <v>790</v>
      </c>
      <c r="E329" s="169" t="s">
        <v>1224</v>
      </c>
      <c r="F329" s="169" t="s">
        <v>1225</v>
      </c>
      <c r="I329" s="160"/>
      <c r="J329" s="170">
        <f>BK329</f>
        <v>0</v>
      </c>
      <c r="L329" s="157"/>
      <c r="M329" s="162"/>
      <c r="N329" s="163"/>
      <c r="O329" s="163"/>
      <c r="P329" s="164">
        <f>SUM(P330:P355)</f>
        <v>0</v>
      </c>
      <c r="Q329" s="163"/>
      <c r="R329" s="164">
        <f>SUM(R330:R355)</f>
        <v>0</v>
      </c>
      <c r="S329" s="163"/>
      <c r="T329" s="165">
        <f>SUM(T330:T355)</f>
        <v>0</v>
      </c>
      <c r="AR329" s="158" t="s">
        <v>799</v>
      </c>
      <c r="AT329" s="166" t="s">
        <v>790</v>
      </c>
      <c r="AU329" s="166" t="s">
        <v>799</v>
      </c>
      <c r="AY329" s="158" t="s">
        <v>887</v>
      </c>
      <c r="BK329" s="167">
        <f>SUM(BK330:BK355)</f>
        <v>0</v>
      </c>
    </row>
    <row r="330" spans="2:65" s="1" customFormat="1" ht="31.5" customHeight="1">
      <c r="B330" s="171"/>
      <c r="C330" s="172" t="s">
        <v>1226</v>
      </c>
      <c r="D330" s="172" t="s">
        <v>889</v>
      </c>
      <c r="E330" s="173" t="s">
        <v>1227</v>
      </c>
      <c r="F330" s="174" t="s">
        <v>1228</v>
      </c>
      <c r="G330" s="175" t="s">
        <v>979</v>
      </c>
      <c r="H330" s="176">
        <v>1744.6</v>
      </c>
      <c r="I330" s="177"/>
      <c r="J330" s="178">
        <f>ROUND(I330*H330,2)</f>
        <v>0</v>
      </c>
      <c r="K330" s="174" t="s">
        <v>893</v>
      </c>
      <c r="L330" s="41"/>
      <c r="M330" s="179" t="s">
        <v>726</v>
      </c>
      <c r="N330" s="180" t="s">
        <v>762</v>
      </c>
      <c r="O330" s="42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AR330" s="24" t="s">
        <v>894</v>
      </c>
      <c r="AT330" s="24" t="s">
        <v>889</v>
      </c>
      <c r="AU330" s="24" t="s">
        <v>802</v>
      </c>
      <c r="AY330" s="24" t="s">
        <v>887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24" t="s">
        <v>799</v>
      </c>
      <c r="BK330" s="183">
        <f>ROUND(I330*H330,2)</f>
        <v>0</v>
      </c>
      <c r="BL330" s="24" t="s">
        <v>894</v>
      </c>
      <c r="BM330" s="24" t="s">
        <v>1229</v>
      </c>
    </row>
    <row r="331" spans="2:65" s="11" customFormat="1">
      <c r="B331" s="184"/>
      <c r="D331" s="185" t="s">
        <v>896</v>
      </c>
      <c r="E331" s="186" t="s">
        <v>726</v>
      </c>
      <c r="F331" s="187" t="s">
        <v>1230</v>
      </c>
      <c r="H331" s="188" t="s">
        <v>726</v>
      </c>
      <c r="I331" s="189"/>
      <c r="L331" s="184"/>
      <c r="M331" s="190"/>
      <c r="N331" s="191"/>
      <c r="O331" s="191"/>
      <c r="P331" s="191"/>
      <c r="Q331" s="191"/>
      <c r="R331" s="191"/>
      <c r="S331" s="191"/>
      <c r="T331" s="192"/>
      <c r="AT331" s="188" t="s">
        <v>896</v>
      </c>
      <c r="AU331" s="188" t="s">
        <v>802</v>
      </c>
      <c r="AV331" s="11" t="s">
        <v>799</v>
      </c>
      <c r="AW331" s="11" t="s">
        <v>755</v>
      </c>
      <c r="AX331" s="11" t="s">
        <v>791</v>
      </c>
      <c r="AY331" s="188" t="s">
        <v>887</v>
      </c>
    </row>
    <row r="332" spans="2:65" s="11" customFormat="1">
      <c r="B332" s="184"/>
      <c r="D332" s="185" t="s">
        <v>896</v>
      </c>
      <c r="E332" s="186" t="s">
        <v>726</v>
      </c>
      <c r="F332" s="187" t="s">
        <v>1231</v>
      </c>
      <c r="H332" s="188" t="s">
        <v>726</v>
      </c>
      <c r="I332" s="189"/>
      <c r="L332" s="184"/>
      <c r="M332" s="190"/>
      <c r="N332" s="191"/>
      <c r="O332" s="191"/>
      <c r="P332" s="191"/>
      <c r="Q332" s="191"/>
      <c r="R332" s="191"/>
      <c r="S332" s="191"/>
      <c r="T332" s="192"/>
      <c r="AT332" s="188" t="s">
        <v>896</v>
      </c>
      <c r="AU332" s="188" t="s">
        <v>802</v>
      </c>
      <c r="AV332" s="11" t="s">
        <v>799</v>
      </c>
      <c r="AW332" s="11" t="s">
        <v>755</v>
      </c>
      <c r="AX332" s="11" t="s">
        <v>791</v>
      </c>
      <c r="AY332" s="188" t="s">
        <v>887</v>
      </c>
    </row>
    <row r="333" spans="2:65" s="12" customFormat="1">
      <c r="B333" s="193"/>
      <c r="D333" s="185" t="s">
        <v>896</v>
      </c>
      <c r="E333" s="202" t="s">
        <v>726</v>
      </c>
      <c r="F333" s="203" t="s">
        <v>1232</v>
      </c>
      <c r="H333" s="204">
        <v>823</v>
      </c>
      <c r="I333" s="198"/>
      <c r="L333" s="193"/>
      <c r="M333" s="199"/>
      <c r="N333" s="200"/>
      <c r="O333" s="200"/>
      <c r="P333" s="200"/>
      <c r="Q333" s="200"/>
      <c r="R333" s="200"/>
      <c r="S333" s="200"/>
      <c r="T333" s="201"/>
      <c r="AT333" s="202" t="s">
        <v>896</v>
      </c>
      <c r="AU333" s="202" t="s">
        <v>802</v>
      </c>
      <c r="AV333" s="12" t="s">
        <v>802</v>
      </c>
      <c r="AW333" s="12" t="s">
        <v>755</v>
      </c>
      <c r="AX333" s="12" t="s">
        <v>791</v>
      </c>
      <c r="AY333" s="202" t="s">
        <v>887</v>
      </c>
    </row>
    <row r="334" spans="2:65" s="11" customFormat="1">
      <c r="B334" s="184"/>
      <c r="D334" s="185" t="s">
        <v>896</v>
      </c>
      <c r="E334" s="186" t="s">
        <v>726</v>
      </c>
      <c r="F334" s="187" t="s">
        <v>1233</v>
      </c>
      <c r="H334" s="188" t="s">
        <v>726</v>
      </c>
      <c r="I334" s="189"/>
      <c r="L334" s="184"/>
      <c r="M334" s="190"/>
      <c r="N334" s="191"/>
      <c r="O334" s="191"/>
      <c r="P334" s="191"/>
      <c r="Q334" s="191"/>
      <c r="R334" s="191"/>
      <c r="S334" s="191"/>
      <c r="T334" s="192"/>
      <c r="AT334" s="188" t="s">
        <v>896</v>
      </c>
      <c r="AU334" s="188" t="s">
        <v>802</v>
      </c>
      <c r="AV334" s="11" t="s">
        <v>799</v>
      </c>
      <c r="AW334" s="11" t="s">
        <v>755</v>
      </c>
      <c r="AX334" s="11" t="s">
        <v>791</v>
      </c>
      <c r="AY334" s="188" t="s">
        <v>887</v>
      </c>
    </row>
    <row r="335" spans="2:65" s="12" customFormat="1">
      <c r="B335" s="193"/>
      <c r="D335" s="185" t="s">
        <v>896</v>
      </c>
      <c r="E335" s="202" t="s">
        <v>726</v>
      </c>
      <c r="F335" s="203" t="s">
        <v>1234</v>
      </c>
      <c r="H335" s="204">
        <v>921.6</v>
      </c>
      <c r="I335" s="198"/>
      <c r="L335" s="193"/>
      <c r="M335" s="199"/>
      <c r="N335" s="200"/>
      <c r="O335" s="200"/>
      <c r="P335" s="200"/>
      <c r="Q335" s="200"/>
      <c r="R335" s="200"/>
      <c r="S335" s="200"/>
      <c r="T335" s="201"/>
      <c r="AT335" s="202" t="s">
        <v>896</v>
      </c>
      <c r="AU335" s="202" t="s">
        <v>802</v>
      </c>
      <c r="AV335" s="12" t="s">
        <v>802</v>
      </c>
      <c r="AW335" s="12" t="s">
        <v>755</v>
      </c>
      <c r="AX335" s="12" t="s">
        <v>791</v>
      </c>
      <c r="AY335" s="202" t="s">
        <v>887</v>
      </c>
    </row>
    <row r="336" spans="2:65" s="14" customFormat="1">
      <c r="B336" s="213"/>
      <c r="D336" s="194" t="s">
        <v>896</v>
      </c>
      <c r="E336" s="214" t="s">
        <v>726</v>
      </c>
      <c r="F336" s="215" t="s">
        <v>966</v>
      </c>
      <c r="H336" s="216">
        <v>1744.6</v>
      </c>
      <c r="I336" s="217"/>
      <c r="L336" s="213"/>
      <c r="M336" s="218"/>
      <c r="N336" s="219"/>
      <c r="O336" s="219"/>
      <c r="P336" s="219"/>
      <c r="Q336" s="219"/>
      <c r="R336" s="219"/>
      <c r="S336" s="219"/>
      <c r="T336" s="220"/>
      <c r="AT336" s="221" t="s">
        <v>896</v>
      </c>
      <c r="AU336" s="221" t="s">
        <v>802</v>
      </c>
      <c r="AV336" s="14" t="s">
        <v>894</v>
      </c>
      <c r="AW336" s="14" t="s">
        <v>755</v>
      </c>
      <c r="AX336" s="14" t="s">
        <v>799</v>
      </c>
      <c r="AY336" s="221" t="s">
        <v>887</v>
      </c>
    </row>
    <row r="337" spans="2:65" s="1" customFormat="1" ht="31.5" customHeight="1">
      <c r="B337" s="171"/>
      <c r="C337" s="172" t="s">
        <v>1235</v>
      </c>
      <c r="D337" s="172" t="s">
        <v>889</v>
      </c>
      <c r="E337" s="173" t="s">
        <v>1236</v>
      </c>
      <c r="F337" s="174" t="s">
        <v>1237</v>
      </c>
      <c r="G337" s="175" t="s">
        <v>979</v>
      </c>
      <c r="H337" s="176">
        <v>15701.4</v>
      </c>
      <c r="I337" s="177"/>
      <c r="J337" s="178">
        <f>ROUND(I337*H337,2)</f>
        <v>0</v>
      </c>
      <c r="K337" s="174" t="s">
        <v>893</v>
      </c>
      <c r="L337" s="41"/>
      <c r="M337" s="179" t="s">
        <v>726</v>
      </c>
      <c r="N337" s="180" t="s">
        <v>762</v>
      </c>
      <c r="O337" s="42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AR337" s="24" t="s">
        <v>894</v>
      </c>
      <c r="AT337" s="24" t="s">
        <v>889</v>
      </c>
      <c r="AU337" s="24" t="s">
        <v>802</v>
      </c>
      <c r="AY337" s="24" t="s">
        <v>887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24" t="s">
        <v>799</v>
      </c>
      <c r="BK337" s="183">
        <f>ROUND(I337*H337,2)</f>
        <v>0</v>
      </c>
      <c r="BL337" s="24" t="s">
        <v>894</v>
      </c>
      <c r="BM337" s="24" t="s">
        <v>1238</v>
      </c>
    </row>
    <row r="338" spans="2:65" s="11" customFormat="1">
      <c r="B338" s="184"/>
      <c r="D338" s="185" t="s">
        <v>896</v>
      </c>
      <c r="E338" s="186" t="s">
        <v>726</v>
      </c>
      <c r="F338" s="187" t="s">
        <v>1230</v>
      </c>
      <c r="H338" s="188" t="s">
        <v>726</v>
      </c>
      <c r="I338" s="189"/>
      <c r="L338" s="184"/>
      <c r="M338" s="190"/>
      <c r="N338" s="191"/>
      <c r="O338" s="191"/>
      <c r="P338" s="191"/>
      <c r="Q338" s="191"/>
      <c r="R338" s="191"/>
      <c r="S338" s="191"/>
      <c r="T338" s="192"/>
      <c r="AT338" s="188" t="s">
        <v>896</v>
      </c>
      <c r="AU338" s="188" t="s">
        <v>802</v>
      </c>
      <c r="AV338" s="11" t="s">
        <v>799</v>
      </c>
      <c r="AW338" s="11" t="s">
        <v>755</v>
      </c>
      <c r="AX338" s="11" t="s">
        <v>791</v>
      </c>
      <c r="AY338" s="188" t="s">
        <v>887</v>
      </c>
    </row>
    <row r="339" spans="2:65" s="11" customFormat="1">
      <c r="B339" s="184"/>
      <c r="D339" s="185" t="s">
        <v>896</v>
      </c>
      <c r="E339" s="186" t="s">
        <v>726</v>
      </c>
      <c r="F339" s="187" t="s">
        <v>1231</v>
      </c>
      <c r="H339" s="188" t="s">
        <v>726</v>
      </c>
      <c r="I339" s="189"/>
      <c r="L339" s="184"/>
      <c r="M339" s="190"/>
      <c r="N339" s="191"/>
      <c r="O339" s="191"/>
      <c r="P339" s="191"/>
      <c r="Q339" s="191"/>
      <c r="R339" s="191"/>
      <c r="S339" s="191"/>
      <c r="T339" s="192"/>
      <c r="AT339" s="188" t="s">
        <v>896</v>
      </c>
      <c r="AU339" s="188" t="s">
        <v>802</v>
      </c>
      <c r="AV339" s="11" t="s">
        <v>799</v>
      </c>
      <c r="AW339" s="11" t="s">
        <v>755</v>
      </c>
      <c r="AX339" s="11" t="s">
        <v>791</v>
      </c>
      <c r="AY339" s="188" t="s">
        <v>887</v>
      </c>
    </row>
    <row r="340" spans="2:65" s="12" customFormat="1">
      <c r="B340" s="193"/>
      <c r="D340" s="185" t="s">
        <v>896</v>
      </c>
      <c r="E340" s="202" t="s">
        <v>726</v>
      </c>
      <c r="F340" s="203" t="s">
        <v>1232</v>
      </c>
      <c r="H340" s="204">
        <v>823</v>
      </c>
      <c r="I340" s="198"/>
      <c r="L340" s="193"/>
      <c r="M340" s="199"/>
      <c r="N340" s="200"/>
      <c r="O340" s="200"/>
      <c r="P340" s="200"/>
      <c r="Q340" s="200"/>
      <c r="R340" s="200"/>
      <c r="S340" s="200"/>
      <c r="T340" s="201"/>
      <c r="AT340" s="202" t="s">
        <v>896</v>
      </c>
      <c r="AU340" s="202" t="s">
        <v>802</v>
      </c>
      <c r="AV340" s="12" t="s">
        <v>802</v>
      </c>
      <c r="AW340" s="12" t="s">
        <v>755</v>
      </c>
      <c r="AX340" s="12" t="s">
        <v>791</v>
      </c>
      <c r="AY340" s="202" t="s">
        <v>887</v>
      </c>
    </row>
    <row r="341" spans="2:65" s="11" customFormat="1">
      <c r="B341" s="184"/>
      <c r="D341" s="185" t="s">
        <v>896</v>
      </c>
      <c r="E341" s="186" t="s">
        <v>726</v>
      </c>
      <c r="F341" s="187" t="s">
        <v>1233</v>
      </c>
      <c r="H341" s="188" t="s">
        <v>726</v>
      </c>
      <c r="I341" s="189"/>
      <c r="L341" s="184"/>
      <c r="M341" s="190"/>
      <c r="N341" s="191"/>
      <c r="O341" s="191"/>
      <c r="P341" s="191"/>
      <c r="Q341" s="191"/>
      <c r="R341" s="191"/>
      <c r="S341" s="191"/>
      <c r="T341" s="192"/>
      <c r="AT341" s="188" t="s">
        <v>896</v>
      </c>
      <c r="AU341" s="188" t="s">
        <v>802</v>
      </c>
      <c r="AV341" s="11" t="s">
        <v>799</v>
      </c>
      <c r="AW341" s="11" t="s">
        <v>755</v>
      </c>
      <c r="AX341" s="11" t="s">
        <v>791</v>
      </c>
      <c r="AY341" s="188" t="s">
        <v>887</v>
      </c>
    </row>
    <row r="342" spans="2:65" s="12" customFormat="1">
      <c r="B342" s="193"/>
      <c r="D342" s="185" t="s">
        <v>896</v>
      </c>
      <c r="E342" s="202" t="s">
        <v>726</v>
      </c>
      <c r="F342" s="203" t="s">
        <v>1234</v>
      </c>
      <c r="H342" s="204">
        <v>921.6</v>
      </c>
      <c r="I342" s="198"/>
      <c r="L342" s="193"/>
      <c r="M342" s="199"/>
      <c r="N342" s="200"/>
      <c r="O342" s="200"/>
      <c r="P342" s="200"/>
      <c r="Q342" s="200"/>
      <c r="R342" s="200"/>
      <c r="S342" s="200"/>
      <c r="T342" s="201"/>
      <c r="AT342" s="202" t="s">
        <v>896</v>
      </c>
      <c r="AU342" s="202" t="s">
        <v>802</v>
      </c>
      <c r="AV342" s="12" t="s">
        <v>802</v>
      </c>
      <c r="AW342" s="12" t="s">
        <v>755</v>
      </c>
      <c r="AX342" s="12" t="s">
        <v>791</v>
      </c>
      <c r="AY342" s="202" t="s">
        <v>887</v>
      </c>
    </row>
    <row r="343" spans="2:65" s="14" customFormat="1">
      <c r="B343" s="213"/>
      <c r="D343" s="185" t="s">
        <v>896</v>
      </c>
      <c r="E343" s="232" t="s">
        <v>726</v>
      </c>
      <c r="F343" s="233" t="s">
        <v>966</v>
      </c>
      <c r="H343" s="234">
        <v>1744.6</v>
      </c>
      <c r="I343" s="217"/>
      <c r="L343" s="213"/>
      <c r="M343" s="218"/>
      <c r="N343" s="219"/>
      <c r="O343" s="219"/>
      <c r="P343" s="219"/>
      <c r="Q343" s="219"/>
      <c r="R343" s="219"/>
      <c r="S343" s="219"/>
      <c r="T343" s="220"/>
      <c r="AT343" s="221" t="s">
        <v>896</v>
      </c>
      <c r="AU343" s="221" t="s">
        <v>802</v>
      </c>
      <c r="AV343" s="14" t="s">
        <v>894</v>
      </c>
      <c r="AW343" s="14" t="s">
        <v>755</v>
      </c>
      <c r="AX343" s="14" t="s">
        <v>799</v>
      </c>
      <c r="AY343" s="221" t="s">
        <v>887</v>
      </c>
    </row>
    <row r="344" spans="2:65" s="12" customFormat="1">
      <c r="B344" s="193"/>
      <c r="D344" s="194" t="s">
        <v>896</v>
      </c>
      <c r="F344" s="196" t="s">
        <v>1239</v>
      </c>
      <c r="H344" s="197">
        <v>15701.4</v>
      </c>
      <c r="I344" s="198"/>
      <c r="L344" s="193"/>
      <c r="M344" s="199"/>
      <c r="N344" s="200"/>
      <c r="O344" s="200"/>
      <c r="P344" s="200"/>
      <c r="Q344" s="200"/>
      <c r="R344" s="200"/>
      <c r="S344" s="200"/>
      <c r="T344" s="201"/>
      <c r="AT344" s="202" t="s">
        <v>896</v>
      </c>
      <c r="AU344" s="202" t="s">
        <v>802</v>
      </c>
      <c r="AV344" s="12" t="s">
        <v>802</v>
      </c>
      <c r="AW344" s="12" t="s">
        <v>727</v>
      </c>
      <c r="AX344" s="12" t="s">
        <v>799</v>
      </c>
      <c r="AY344" s="202" t="s">
        <v>887</v>
      </c>
    </row>
    <row r="345" spans="2:65" s="1" customFormat="1" ht="31.5" customHeight="1">
      <c r="B345" s="171"/>
      <c r="C345" s="172" t="s">
        <v>1240</v>
      </c>
      <c r="D345" s="172" t="s">
        <v>889</v>
      </c>
      <c r="E345" s="173" t="s">
        <v>1241</v>
      </c>
      <c r="F345" s="174" t="s">
        <v>1242</v>
      </c>
      <c r="G345" s="175" t="s">
        <v>979</v>
      </c>
      <c r="H345" s="176">
        <v>13</v>
      </c>
      <c r="I345" s="177"/>
      <c r="J345" s="178">
        <f>ROUND(I345*H345,2)</f>
        <v>0</v>
      </c>
      <c r="K345" s="174" t="s">
        <v>893</v>
      </c>
      <c r="L345" s="41"/>
      <c r="M345" s="179" t="s">
        <v>726</v>
      </c>
      <c r="N345" s="180" t="s">
        <v>762</v>
      </c>
      <c r="O345" s="42"/>
      <c r="P345" s="181">
        <f>O345*H345</f>
        <v>0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AR345" s="24" t="s">
        <v>894</v>
      </c>
      <c r="AT345" s="24" t="s">
        <v>889</v>
      </c>
      <c r="AU345" s="24" t="s">
        <v>802</v>
      </c>
      <c r="AY345" s="24" t="s">
        <v>887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24" t="s">
        <v>799</v>
      </c>
      <c r="BK345" s="183">
        <f>ROUND(I345*H345,2)</f>
        <v>0</v>
      </c>
      <c r="BL345" s="24" t="s">
        <v>894</v>
      </c>
      <c r="BM345" s="24" t="s">
        <v>1243</v>
      </c>
    </row>
    <row r="346" spans="2:65" s="11" customFormat="1">
      <c r="B346" s="184"/>
      <c r="D346" s="185" t="s">
        <v>896</v>
      </c>
      <c r="E346" s="186" t="s">
        <v>726</v>
      </c>
      <c r="F346" s="187" t="s">
        <v>1244</v>
      </c>
      <c r="H346" s="188" t="s">
        <v>726</v>
      </c>
      <c r="I346" s="189"/>
      <c r="L346" s="184"/>
      <c r="M346" s="190"/>
      <c r="N346" s="191"/>
      <c r="O346" s="191"/>
      <c r="P346" s="191"/>
      <c r="Q346" s="191"/>
      <c r="R346" s="191"/>
      <c r="S346" s="191"/>
      <c r="T346" s="192"/>
      <c r="AT346" s="188" t="s">
        <v>896</v>
      </c>
      <c r="AU346" s="188" t="s">
        <v>802</v>
      </c>
      <c r="AV346" s="11" t="s">
        <v>799</v>
      </c>
      <c r="AW346" s="11" t="s">
        <v>755</v>
      </c>
      <c r="AX346" s="11" t="s">
        <v>791</v>
      </c>
      <c r="AY346" s="188" t="s">
        <v>887</v>
      </c>
    </row>
    <row r="347" spans="2:65" s="12" customFormat="1">
      <c r="B347" s="193"/>
      <c r="D347" s="194" t="s">
        <v>896</v>
      </c>
      <c r="E347" s="195" t="s">
        <v>726</v>
      </c>
      <c r="F347" s="196" t="s">
        <v>967</v>
      </c>
      <c r="H347" s="197">
        <v>13</v>
      </c>
      <c r="I347" s="198"/>
      <c r="L347" s="193"/>
      <c r="M347" s="199"/>
      <c r="N347" s="200"/>
      <c r="O347" s="200"/>
      <c r="P347" s="200"/>
      <c r="Q347" s="200"/>
      <c r="R347" s="200"/>
      <c r="S347" s="200"/>
      <c r="T347" s="201"/>
      <c r="AT347" s="202" t="s">
        <v>896</v>
      </c>
      <c r="AU347" s="202" t="s">
        <v>802</v>
      </c>
      <c r="AV347" s="12" t="s">
        <v>802</v>
      </c>
      <c r="AW347" s="12" t="s">
        <v>755</v>
      </c>
      <c r="AX347" s="12" t="s">
        <v>799</v>
      </c>
      <c r="AY347" s="202" t="s">
        <v>887</v>
      </c>
    </row>
    <row r="348" spans="2:65" s="1" customFormat="1" ht="31.5" customHeight="1">
      <c r="B348" s="171"/>
      <c r="C348" s="172" t="s">
        <v>1245</v>
      </c>
      <c r="D348" s="172" t="s">
        <v>889</v>
      </c>
      <c r="E348" s="173" t="s">
        <v>1246</v>
      </c>
      <c r="F348" s="174" t="s">
        <v>1247</v>
      </c>
      <c r="G348" s="175" t="s">
        <v>979</v>
      </c>
      <c r="H348" s="176">
        <v>117</v>
      </c>
      <c r="I348" s="177"/>
      <c r="J348" s="178">
        <f>ROUND(I348*H348,2)</f>
        <v>0</v>
      </c>
      <c r="K348" s="174" t="s">
        <v>893</v>
      </c>
      <c r="L348" s="41"/>
      <c r="M348" s="179" t="s">
        <v>726</v>
      </c>
      <c r="N348" s="180" t="s">
        <v>762</v>
      </c>
      <c r="O348" s="42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AR348" s="24" t="s">
        <v>894</v>
      </c>
      <c r="AT348" s="24" t="s">
        <v>889</v>
      </c>
      <c r="AU348" s="24" t="s">
        <v>802</v>
      </c>
      <c r="AY348" s="24" t="s">
        <v>887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24" t="s">
        <v>799</v>
      </c>
      <c r="BK348" s="183">
        <f>ROUND(I348*H348,2)</f>
        <v>0</v>
      </c>
      <c r="BL348" s="24" t="s">
        <v>894</v>
      </c>
      <c r="BM348" s="24" t="s">
        <v>1248</v>
      </c>
    </row>
    <row r="349" spans="2:65" s="12" customFormat="1">
      <c r="B349" s="193"/>
      <c r="D349" s="194" t="s">
        <v>896</v>
      </c>
      <c r="F349" s="196" t="s">
        <v>1249</v>
      </c>
      <c r="H349" s="197">
        <v>117</v>
      </c>
      <c r="I349" s="198"/>
      <c r="L349" s="193"/>
      <c r="M349" s="199"/>
      <c r="N349" s="200"/>
      <c r="O349" s="200"/>
      <c r="P349" s="200"/>
      <c r="Q349" s="200"/>
      <c r="R349" s="200"/>
      <c r="S349" s="200"/>
      <c r="T349" s="201"/>
      <c r="AT349" s="202" t="s">
        <v>896</v>
      </c>
      <c r="AU349" s="202" t="s">
        <v>802</v>
      </c>
      <c r="AV349" s="12" t="s">
        <v>802</v>
      </c>
      <c r="AW349" s="12" t="s">
        <v>727</v>
      </c>
      <c r="AX349" s="12" t="s">
        <v>799</v>
      </c>
      <c r="AY349" s="202" t="s">
        <v>887</v>
      </c>
    </row>
    <row r="350" spans="2:65" s="1" customFormat="1" ht="22.5" customHeight="1">
      <c r="B350" s="171"/>
      <c r="C350" s="172" t="s">
        <v>1250</v>
      </c>
      <c r="D350" s="172" t="s">
        <v>889</v>
      </c>
      <c r="E350" s="173" t="s">
        <v>1251</v>
      </c>
      <c r="F350" s="174" t="s">
        <v>1252</v>
      </c>
      <c r="G350" s="175" t="s">
        <v>979</v>
      </c>
      <c r="H350" s="176">
        <v>13</v>
      </c>
      <c r="I350" s="177"/>
      <c r="J350" s="178">
        <f>ROUND(I350*H350,2)</f>
        <v>0</v>
      </c>
      <c r="K350" s="174" t="s">
        <v>893</v>
      </c>
      <c r="L350" s="41"/>
      <c r="M350" s="179" t="s">
        <v>726</v>
      </c>
      <c r="N350" s="180" t="s">
        <v>762</v>
      </c>
      <c r="O350" s="42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AR350" s="24" t="s">
        <v>894</v>
      </c>
      <c r="AT350" s="24" t="s">
        <v>889</v>
      </c>
      <c r="AU350" s="24" t="s">
        <v>802</v>
      </c>
      <c r="AY350" s="24" t="s">
        <v>887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24" t="s">
        <v>799</v>
      </c>
      <c r="BK350" s="183">
        <f>ROUND(I350*H350,2)</f>
        <v>0</v>
      </c>
      <c r="BL350" s="24" t="s">
        <v>894</v>
      </c>
      <c r="BM350" s="24" t="s">
        <v>1253</v>
      </c>
    </row>
    <row r="351" spans="2:65" s="11" customFormat="1">
      <c r="B351" s="184"/>
      <c r="D351" s="185" t="s">
        <v>896</v>
      </c>
      <c r="E351" s="186" t="s">
        <v>726</v>
      </c>
      <c r="F351" s="187" t="s">
        <v>1244</v>
      </c>
      <c r="H351" s="188" t="s">
        <v>726</v>
      </c>
      <c r="I351" s="189"/>
      <c r="L351" s="184"/>
      <c r="M351" s="190"/>
      <c r="N351" s="191"/>
      <c r="O351" s="191"/>
      <c r="P351" s="191"/>
      <c r="Q351" s="191"/>
      <c r="R351" s="191"/>
      <c r="S351" s="191"/>
      <c r="T351" s="192"/>
      <c r="AT351" s="188" t="s">
        <v>896</v>
      </c>
      <c r="AU351" s="188" t="s">
        <v>802</v>
      </c>
      <c r="AV351" s="11" t="s">
        <v>799</v>
      </c>
      <c r="AW351" s="11" t="s">
        <v>755</v>
      </c>
      <c r="AX351" s="11" t="s">
        <v>791</v>
      </c>
      <c r="AY351" s="188" t="s">
        <v>887</v>
      </c>
    </row>
    <row r="352" spans="2:65" s="12" customFormat="1">
      <c r="B352" s="193"/>
      <c r="D352" s="194" t="s">
        <v>896</v>
      </c>
      <c r="E352" s="195" t="s">
        <v>726</v>
      </c>
      <c r="F352" s="196" t="s">
        <v>967</v>
      </c>
      <c r="H352" s="197">
        <v>13</v>
      </c>
      <c r="I352" s="198"/>
      <c r="L352" s="193"/>
      <c r="M352" s="199"/>
      <c r="N352" s="200"/>
      <c r="O352" s="200"/>
      <c r="P352" s="200"/>
      <c r="Q352" s="200"/>
      <c r="R352" s="200"/>
      <c r="S352" s="200"/>
      <c r="T352" s="201"/>
      <c r="AT352" s="202" t="s">
        <v>896</v>
      </c>
      <c r="AU352" s="202" t="s">
        <v>802</v>
      </c>
      <c r="AV352" s="12" t="s">
        <v>802</v>
      </c>
      <c r="AW352" s="12" t="s">
        <v>755</v>
      </c>
      <c r="AX352" s="12" t="s">
        <v>799</v>
      </c>
      <c r="AY352" s="202" t="s">
        <v>887</v>
      </c>
    </row>
    <row r="353" spans="2:65" s="1" customFormat="1" ht="22.5" customHeight="1">
      <c r="B353" s="171"/>
      <c r="C353" s="172" t="s">
        <v>1065</v>
      </c>
      <c r="D353" s="172" t="s">
        <v>889</v>
      </c>
      <c r="E353" s="173" t="s">
        <v>1254</v>
      </c>
      <c r="F353" s="174" t="s">
        <v>1255</v>
      </c>
      <c r="G353" s="175" t="s">
        <v>979</v>
      </c>
      <c r="H353" s="176">
        <v>921.6</v>
      </c>
      <c r="I353" s="177"/>
      <c r="J353" s="178">
        <f>ROUND(I353*H353,2)</f>
        <v>0</v>
      </c>
      <c r="K353" s="174" t="s">
        <v>893</v>
      </c>
      <c r="L353" s="41"/>
      <c r="M353" s="179" t="s">
        <v>726</v>
      </c>
      <c r="N353" s="180" t="s">
        <v>762</v>
      </c>
      <c r="O353" s="42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AR353" s="24" t="s">
        <v>894</v>
      </c>
      <c r="AT353" s="24" t="s">
        <v>889</v>
      </c>
      <c r="AU353" s="24" t="s">
        <v>802</v>
      </c>
      <c r="AY353" s="24" t="s">
        <v>887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24" t="s">
        <v>799</v>
      </c>
      <c r="BK353" s="183">
        <f>ROUND(I353*H353,2)</f>
        <v>0</v>
      </c>
      <c r="BL353" s="24" t="s">
        <v>894</v>
      </c>
      <c r="BM353" s="24" t="s">
        <v>1256</v>
      </c>
    </row>
    <row r="354" spans="2:65" s="1" customFormat="1" ht="22.5" customHeight="1">
      <c r="B354" s="171"/>
      <c r="C354" s="172" t="s">
        <v>1257</v>
      </c>
      <c r="D354" s="172" t="s">
        <v>889</v>
      </c>
      <c r="E354" s="173" t="s">
        <v>1258</v>
      </c>
      <c r="F354" s="174" t="s">
        <v>1259</v>
      </c>
      <c r="G354" s="175" t="s">
        <v>979</v>
      </c>
      <c r="H354" s="176">
        <v>823</v>
      </c>
      <c r="I354" s="177"/>
      <c r="J354" s="178">
        <f>ROUND(I354*H354,2)</f>
        <v>0</v>
      </c>
      <c r="K354" s="174" t="s">
        <v>893</v>
      </c>
      <c r="L354" s="41"/>
      <c r="M354" s="179" t="s">
        <v>726</v>
      </c>
      <c r="N354" s="180" t="s">
        <v>762</v>
      </c>
      <c r="O354" s="42"/>
      <c r="P354" s="181">
        <f>O354*H354</f>
        <v>0</v>
      </c>
      <c r="Q354" s="181">
        <v>0</v>
      </c>
      <c r="R354" s="181">
        <f>Q354*H354</f>
        <v>0</v>
      </c>
      <c r="S354" s="181">
        <v>0</v>
      </c>
      <c r="T354" s="182">
        <f>S354*H354</f>
        <v>0</v>
      </c>
      <c r="AR354" s="24" t="s">
        <v>894</v>
      </c>
      <c r="AT354" s="24" t="s">
        <v>889</v>
      </c>
      <c r="AU354" s="24" t="s">
        <v>802</v>
      </c>
      <c r="AY354" s="24" t="s">
        <v>887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24" t="s">
        <v>799</v>
      </c>
      <c r="BK354" s="183">
        <f>ROUND(I354*H354,2)</f>
        <v>0</v>
      </c>
      <c r="BL354" s="24" t="s">
        <v>894</v>
      </c>
      <c r="BM354" s="24" t="s">
        <v>1260</v>
      </c>
    </row>
    <row r="355" spans="2:65" s="12" customFormat="1">
      <c r="B355" s="193"/>
      <c r="D355" s="185" t="s">
        <v>896</v>
      </c>
      <c r="E355" s="202" t="s">
        <v>726</v>
      </c>
      <c r="F355" s="203" t="s">
        <v>1232</v>
      </c>
      <c r="H355" s="204">
        <v>823</v>
      </c>
      <c r="I355" s="198"/>
      <c r="L355" s="193"/>
      <c r="M355" s="199"/>
      <c r="N355" s="200"/>
      <c r="O355" s="200"/>
      <c r="P355" s="200"/>
      <c r="Q355" s="200"/>
      <c r="R355" s="200"/>
      <c r="S355" s="200"/>
      <c r="T355" s="201"/>
      <c r="AT355" s="202" t="s">
        <v>896</v>
      </c>
      <c r="AU355" s="202" t="s">
        <v>802</v>
      </c>
      <c r="AV355" s="12" t="s">
        <v>802</v>
      </c>
      <c r="AW355" s="12" t="s">
        <v>755</v>
      </c>
      <c r="AX355" s="12" t="s">
        <v>799</v>
      </c>
      <c r="AY355" s="202" t="s">
        <v>887</v>
      </c>
    </row>
    <row r="356" spans="2:65" s="10" customFormat="1" ht="29.85" customHeight="1">
      <c r="B356" s="157"/>
      <c r="D356" s="168" t="s">
        <v>790</v>
      </c>
      <c r="E356" s="169" t="s">
        <v>1261</v>
      </c>
      <c r="F356" s="169" t="s">
        <v>1262</v>
      </c>
      <c r="I356" s="160"/>
      <c r="J356" s="170">
        <f>BK356</f>
        <v>0</v>
      </c>
      <c r="L356" s="157"/>
      <c r="M356" s="162"/>
      <c r="N356" s="163"/>
      <c r="O356" s="163"/>
      <c r="P356" s="164">
        <f>P357</f>
        <v>0</v>
      </c>
      <c r="Q356" s="163"/>
      <c r="R356" s="164">
        <f>R357</f>
        <v>0</v>
      </c>
      <c r="S356" s="163"/>
      <c r="T356" s="165">
        <f>T357</f>
        <v>0</v>
      </c>
      <c r="AR356" s="158" t="s">
        <v>799</v>
      </c>
      <c r="AT356" s="166" t="s">
        <v>790</v>
      </c>
      <c r="AU356" s="166" t="s">
        <v>799</v>
      </c>
      <c r="AY356" s="158" t="s">
        <v>887</v>
      </c>
      <c r="BK356" s="167">
        <f>BK357</f>
        <v>0</v>
      </c>
    </row>
    <row r="357" spans="2:65" s="1" customFormat="1" ht="31.5" customHeight="1">
      <c r="B357" s="171"/>
      <c r="C357" s="172" t="s">
        <v>1263</v>
      </c>
      <c r="D357" s="172" t="s">
        <v>889</v>
      </c>
      <c r="E357" s="173" t="s">
        <v>1264</v>
      </c>
      <c r="F357" s="174" t="s">
        <v>1265</v>
      </c>
      <c r="G357" s="175" t="s">
        <v>979</v>
      </c>
      <c r="H357" s="176">
        <v>595.56399999999996</v>
      </c>
      <c r="I357" s="177"/>
      <c r="J357" s="178">
        <f>ROUND(I357*H357,2)</f>
        <v>0</v>
      </c>
      <c r="K357" s="174" t="s">
        <v>893</v>
      </c>
      <c r="L357" s="41"/>
      <c r="M357" s="179" t="s">
        <v>726</v>
      </c>
      <c r="N357" s="180" t="s">
        <v>762</v>
      </c>
      <c r="O357" s="42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AR357" s="24" t="s">
        <v>894</v>
      </c>
      <c r="AT357" s="24" t="s">
        <v>889</v>
      </c>
      <c r="AU357" s="24" t="s">
        <v>802</v>
      </c>
      <c r="AY357" s="24" t="s">
        <v>887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24" t="s">
        <v>799</v>
      </c>
      <c r="BK357" s="183">
        <f>ROUND(I357*H357,2)</f>
        <v>0</v>
      </c>
      <c r="BL357" s="24" t="s">
        <v>894</v>
      </c>
      <c r="BM357" s="24" t="s">
        <v>1266</v>
      </c>
    </row>
    <row r="358" spans="2:65" s="10" customFormat="1" ht="37.35" customHeight="1">
      <c r="B358" s="157"/>
      <c r="D358" s="158" t="s">
        <v>790</v>
      </c>
      <c r="E358" s="159" t="s">
        <v>1267</v>
      </c>
      <c r="F358" s="159" t="s">
        <v>1268</v>
      </c>
      <c r="I358" s="160"/>
      <c r="J358" s="161">
        <f>BK358</f>
        <v>0</v>
      </c>
      <c r="L358" s="157"/>
      <c r="M358" s="162"/>
      <c r="N358" s="163"/>
      <c r="O358" s="163"/>
      <c r="P358" s="164">
        <f>P359</f>
        <v>0</v>
      </c>
      <c r="Q358" s="163"/>
      <c r="R358" s="164">
        <f>R359</f>
        <v>0.20479199999999997</v>
      </c>
      <c r="S358" s="163"/>
      <c r="T358" s="165">
        <f>T359</f>
        <v>0</v>
      </c>
      <c r="AR358" s="158" t="s">
        <v>802</v>
      </c>
      <c r="AT358" s="166" t="s">
        <v>790</v>
      </c>
      <c r="AU358" s="166" t="s">
        <v>791</v>
      </c>
      <c r="AY358" s="158" t="s">
        <v>887</v>
      </c>
      <c r="BK358" s="167">
        <f>BK359</f>
        <v>0</v>
      </c>
    </row>
    <row r="359" spans="2:65" s="10" customFormat="1" ht="19.899999999999999" customHeight="1">
      <c r="B359" s="157"/>
      <c r="D359" s="168" t="s">
        <v>790</v>
      </c>
      <c r="E359" s="169" t="s">
        <v>1269</v>
      </c>
      <c r="F359" s="169" t="s">
        <v>1270</v>
      </c>
      <c r="I359" s="160"/>
      <c r="J359" s="170">
        <f>BK359</f>
        <v>0</v>
      </c>
      <c r="L359" s="157"/>
      <c r="M359" s="162"/>
      <c r="N359" s="163"/>
      <c r="O359" s="163"/>
      <c r="P359" s="164">
        <f>SUM(P360:P370)</f>
        <v>0</v>
      </c>
      <c r="Q359" s="163"/>
      <c r="R359" s="164">
        <f>SUM(R360:R370)</f>
        <v>0.20479199999999997</v>
      </c>
      <c r="S359" s="163"/>
      <c r="T359" s="165">
        <f>SUM(T360:T370)</f>
        <v>0</v>
      </c>
      <c r="AR359" s="158" t="s">
        <v>802</v>
      </c>
      <c r="AT359" s="166" t="s">
        <v>790</v>
      </c>
      <c r="AU359" s="166" t="s">
        <v>799</v>
      </c>
      <c r="AY359" s="158" t="s">
        <v>887</v>
      </c>
      <c r="BK359" s="167">
        <f>SUM(BK360:BK370)</f>
        <v>0</v>
      </c>
    </row>
    <row r="360" spans="2:65" s="1" customFormat="1" ht="31.5" customHeight="1">
      <c r="B360" s="171"/>
      <c r="C360" s="172" t="s">
        <v>1271</v>
      </c>
      <c r="D360" s="172" t="s">
        <v>889</v>
      </c>
      <c r="E360" s="173" t="s">
        <v>1272</v>
      </c>
      <c r="F360" s="174" t="s">
        <v>1273</v>
      </c>
      <c r="G360" s="175" t="s">
        <v>892</v>
      </c>
      <c r="H360" s="176">
        <v>159</v>
      </c>
      <c r="I360" s="177"/>
      <c r="J360" s="178">
        <f>ROUND(I360*H360,2)</f>
        <v>0</v>
      </c>
      <c r="K360" s="174" t="s">
        <v>893</v>
      </c>
      <c r="L360" s="41"/>
      <c r="M360" s="179" t="s">
        <v>726</v>
      </c>
      <c r="N360" s="180" t="s">
        <v>762</v>
      </c>
      <c r="O360" s="42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AR360" s="24" t="s">
        <v>982</v>
      </c>
      <c r="AT360" s="24" t="s">
        <v>889</v>
      </c>
      <c r="AU360" s="24" t="s">
        <v>802</v>
      </c>
      <c r="AY360" s="24" t="s">
        <v>887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24" t="s">
        <v>799</v>
      </c>
      <c r="BK360" s="183">
        <f>ROUND(I360*H360,2)</f>
        <v>0</v>
      </c>
      <c r="BL360" s="24" t="s">
        <v>982</v>
      </c>
      <c r="BM360" s="24" t="s">
        <v>1274</v>
      </c>
    </row>
    <row r="361" spans="2:65" s="11" customFormat="1">
      <c r="B361" s="184"/>
      <c r="D361" s="185" t="s">
        <v>896</v>
      </c>
      <c r="E361" s="186" t="s">
        <v>726</v>
      </c>
      <c r="F361" s="187" t="s">
        <v>1275</v>
      </c>
      <c r="H361" s="188" t="s">
        <v>726</v>
      </c>
      <c r="I361" s="189"/>
      <c r="L361" s="184"/>
      <c r="M361" s="190"/>
      <c r="N361" s="191"/>
      <c r="O361" s="191"/>
      <c r="P361" s="191"/>
      <c r="Q361" s="191"/>
      <c r="R361" s="191"/>
      <c r="S361" s="191"/>
      <c r="T361" s="192"/>
      <c r="AT361" s="188" t="s">
        <v>896</v>
      </c>
      <c r="AU361" s="188" t="s">
        <v>802</v>
      </c>
      <c r="AV361" s="11" t="s">
        <v>799</v>
      </c>
      <c r="AW361" s="11" t="s">
        <v>755</v>
      </c>
      <c r="AX361" s="11" t="s">
        <v>791</v>
      </c>
      <c r="AY361" s="188" t="s">
        <v>887</v>
      </c>
    </row>
    <row r="362" spans="2:65" s="11" customFormat="1" ht="27">
      <c r="B362" s="184"/>
      <c r="D362" s="185" t="s">
        <v>896</v>
      </c>
      <c r="E362" s="186" t="s">
        <v>726</v>
      </c>
      <c r="F362" s="187" t="s">
        <v>1276</v>
      </c>
      <c r="H362" s="188" t="s">
        <v>726</v>
      </c>
      <c r="I362" s="189"/>
      <c r="L362" s="184"/>
      <c r="M362" s="190"/>
      <c r="N362" s="191"/>
      <c r="O362" s="191"/>
      <c r="P362" s="191"/>
      <c r="Q362" s="191"/>
      <c r="R362" s="191"/>
      <c r="S362" s="191"/>
      <c r="T362" s="192"/>
      <c r="AT362" s="188" t="s">
        <v>896</v>
      </c>
      <c r="AU362" s="188" t="s">
        <v>802</v>
      </c>
      <c r="AV362" s="11" t="s">
        <v>799</v>
      </c>
      <c r="AW362" s="11" t="s">
        <v>755</v>
      </c>
      <c r="AX362" s="11" t="s">
        <v>791</v>
      </c>
      <c r="AY362" s="188" t="s">
        <v>887</v>
      </c>
    </row>
    <row r="363" spans="2:65" s="12" customFormat="1">
      <c r="B363" s="193"/>
      <c r="D363" s="185" t="s">
        <v>896</v>
      </c>
      <c r="E363" s="202" t="s">
        <v>726</v>
      </c>
      <c r="F363" s="203" t="s">
        <v>1277</v>
      </c>
      <c r="H363" s="204">
        <v>34</v>
      </c>
      <c r="I363" s="198"/>
      <c r="L363" s="193"/>
      <c r="M363" s="199"/>
      <c r="N363" s="200"/>
      <c r="O363" s="200"/>
      <c r="P363" s="200"/>
      <c r="Q363" s="200"/>
      <c r="R363" s="200"/>
      <c r="S363" s="200"/>
      <c r="T363" s="201"/>
      <c r="AT363" s="202" t="s">
        <v>896</v>
      </c>
      <c r="AU363" s="202" t="s">
        <v>802</v>
      </c>
      <c r="AV363" s="12" t="s">
        <v>802</v>
      </c>
      <c r="AW363" s="12" t="s">
        <v>755</v>
      </c>
      <c r="AX363" s="12" t="s">
        <v>791</v>
      </c>
      <c r="AY363" s="202" t="s">
        <v>887</v>
      </c>
    </row>
    <row r="364" spans="2:65" s="11" customFormat="1" ht="27">
      <c r="B364" s="184"/>
      <c r="D364" s="185" t="s">
        <v>896</v>
      </c>
      <c r="E364" s="186" t="s">
        <v>726</v>
      </c>
      <c r="F364" s="187" t="s">
        <v>1278</v>
      </c>
      <c r="H364" s="188" t="s">
        <v>726</v>
      </c>
      <c r="I364" s="189"/>
      <c r="L364" s="184"/>
      <c r="M364" s="190"/>
      <c r="N364" s="191"/>
      <c r="O364" s="191"/>
      <c r="P364" s="191"/>
      <c r="Q364" s="191"/>
      <c r="R364" s="191"/>
      <c r="S364" s="191"/>
      <c r="T364" s="192"/>
      <c r="AT364" s="188" t="s">
        <v>896</v>
      </c>
      <c r="AU364" s="188" t="s">
        <v>802</v>
      </c>
      <c r="AV364" s="11" t="s">
        <v>799</v>
      </c>
      <c r="AW364" s="11" t="s">
        <v>755</v>
      </c>
      <c r="AX364" s="11" t="s">
        <v>791</v>
      </c>
      <c r="AY364" s="188" t="s">
        <v>887</v>
      </c>
    </row>
    <row r="365" spans="2:65" s="12" customFormat="1">
      <c r="B365" s="193"/>
      <c r="D365" s="185" t="s">
        <v>896</v>
      </c>
      <c r="E365" s="202" t="s">
        <v>726</v>
      </c>
      <c r="F365" s="203" t="s">
        <v>1279</v>
      </c>
      <c r="H365" s="204">
        <v>86</v>
      </c>
      <c r="I365" s="198"/>
      <c r="L365" s="193"/>
      <c r="M365" s="199"/>
      <c r="N365" s="200"/>
      <c r="O365" s="200"/>
      <c r="P365" s="200"/>
      <c r="Q365" s="200"/>
      <c r="R365" s="200"/>
      <c r="S365" s="200"/>
      <c r="T365" s="201"/>
      <c r="AT365" s="202" t="s">
        <v>896</v>
      </c>
      <c r="AU365" s="202" t="s">
        <v>802</v>
      </c>
      <c r="AV365" s="12" t="s">
        <v>802</v>
      </c>
      <c r="AW365" s="12" t="s">
        <v>755</v>
      </c>
      <c r="AX365" s="12" t="s">
        <v>791</v>
      </c>
      <c r="AY365" s="202" t="s">
        <v>887</v>
      </c>
    </row>
    <row r="366" spans="2:65" s="11" customFormat="1" ht="27">
      <c r="B366" s="184"/>
      <c r="D366" s="185" t="s">
        <v>896</v>
      </c>
      <c r="E366" s="186" t="s">
        <v>726</v>
      </c>
      <c r="F366" s="187" t="s">
        <v>1280</v>
      </c>
      <c r="H366" s="188" t="s">
        <v>726</v>
      </c>
      <c r="I366" s="189"/>
      <c r="L366" s="184"/>
      <c r="M366" s="190"/>
      <c r="N366" s="191"/>
      <c r="O366" s="191"/>
      <c r="P366" s="191"/>
      <c r="Q366" s="191"/>
      <c r="R366" s="191"/>
      <c r="S366" s="191"/>
      <c r="T366" s="192"/>
      <c r="AT366" s="188" t="s">
        <v>896</v>
      </c>
      <c r="AU366" s="188" t="s">
        <v>802</v>
      </c>
      <c r="AV366" s="11" t="s">
        <v>799</v>
      </c>
      <c r="AW366" s="11" t="s">
        <v>755</v>
      </c>
      <c r="AX366" s="11" t="s">
        <v>791</v>
      </c>
      <c r="AY366" s="188" t="s">
        <v>887</v>
      </c>
    </row>
    <row r="367" spans="2:65" s="12" customFormat="1">
      <c r="B367" s="193"/>
      <c r="D367" s="185" t="s">
        <v>896</v>
      </c>
      <c r="E367" s="202" t="s">
        <v>726</v>
      </c>
      <c r="F367" s="203" t="s">
        <v>1281</v>
      </c>
      <c r="H367" s="204">
        <v>39</v>
      </c>
      <c r="I367" s="198"/>
      <c r="L367" s="193"/>
      <c r="M367" s="199"/>
      <c r="N367" s="200"/>
      <c r="O367" s="200"/>
      <c r="P367" s="200"/>
      <c r="Q367" s="200"/>
      <c r="R367" s="200"/>
      <c r="S367" s="200"/>
      <c r="T367" s="201"/>
      <c r="AT367" s="202" t="s">
        <v>896</v>
      </c>
      <c r="AU367" s="202" t="s">
        <v>802</v>
      </c>
      <c r="AV367" s="12" t="s">
        <v>802</v>
      </c>
      <c r="AW367" s="12" t="s">
        <v>755</v>
      </c>
      <c r="AX367" s="12" t="s">
        <v>791</v>
      </c>
      <c r="AY367" s="202" t="s">
        <v>887</v>
      </c>
    </row>
    <row r="368" spans="2:65" s="14" customFormat="1">
      <c r="B368" s="213"/>
      <c r="D368" s="194" t="s">
        <v>896</v>
      </c>
      <c r="E368" s="214" t="s">
        <v>726</v>
      </c>
      <c r="F368" s="215" t="s">
        <v>966</v>
      </c>
      <c r="H368" s="216">
        <v>159</v>
      </c>
      <c r="I368" s="217"/>
      <c r="L368" s="213"/>
      <c r="M368" s="218"/>
      <c r="N368" s="219"/>
      <c r="O368" s="219"/>
      <c r="P368" s="219"/>
      <c r="Q368" s="219"/>
      <c r="R368" s="219"/>
      <c r="S368" s="219"/>
      <c r="T368" s="220"/>
      <c r="AT368" s="221" t="s">
        <v>896</v>
      </c>
      <c r="AU368" s="221" t="s">
        <v>802</v>
      </c>
      <c r="AV368" s="14" t="s">
        <v>894</v>
      </c>
      <c r="AW368" s="14" t="s">
        <v>755</v>
      </c>
      <c r="AX368" s="14" t="s">
        <v>799</v>
      </c>
      <c r="AY368" s="221" t="s">
        <v>887</v>
      </c>
    </row>
    <row r="369" spans="2:65" s="1" customFormat="1" ht="22.5" customHeight="1">
      <c r="B369" s="171"/>
      <c r="C369" s="222" t="s">
        <v>1282</v>
      </c>
      <c r="D369" s="222" t="s">
        <v>995</v>
      </c>
      <c r="E369" s="223" t="s">
        <v>1283</v>
      </c>
      <c r="F369" s="224" t="s">
        <v>1284</v>
      </c>
      <c r="G369" s="225" t="s">
        <v>892</v>
      </c>
      <c r="H369" s="226">
        <v>182.85</v>
      </c>
      <c r="I369" s="227"/>
      <c r="J369" s="228">
        <f>ROUND(I369*H369,2)</f>
        <v>0</v>
      </c>
      <c r="K369" s="224" t="s">
        <v>893</v>
      </c>
      <c r="L369" s="229"/>
      <c r="M369" s="230" t="s">
        <v>726</v>
      </c>
      <c r="N369" s="231" t="s">
        <v>762</v>
      </c>
      <c r="O369" s="42"/>
      <c r="P369" s="181">
        <f>O369*H369</f>
        <v>0</v>
      </c>
      <c r="Q369" s="181">
        <v>1.1199999999999999E-3</v>
      </c>
      <c r="R369" s="181">
        <f>Q369*H369</f>
        <v>0.20479199999999997</v>
      </c>
      <c r="S369" s="181">
        <v>0</v>
      </c>
      <c r="T369" s="182">
        <f>S369*H369</f>
        <v>0</v>
      </c>
      <c r="AR369" s="24" t="s">
        <v>1100</v>
      </c>
      <c r="AT369" s="24" t="s">
        <v>995</v>
      </c>
      <c r="AU369" s="24" t="s">
        <v>802</v>
      </c>
      <c r="AY369" s="24" t="s">
        <v>887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24" t="s">
        <v>799</v>
      </c>
      <c r="BK369" s="183">
        <f>ROUND(I369*H369,2)</f>
        <v>0</v>
      </c>
      <c r="BL369" s="24" t="s">
        <v>982</v>
      </c>
      <c r="BM369" s="24" t="s">
        <v>1285</v>
      </c>
    </row>
    <row r="370" spans="2:65" s="12" customFormat="1">
      <c r="B370" s="193"/>
      <c r="D370" s="185" t="s">
        <v>896</v>
      </c>
      <c r="F370" s="203" t="s">
        <v>1286</v>
      </c>
      <c r="H370" s="204">
        <v>182.85</v>
      </c>
      <c r="I370" s="198"/>
      <c r="L370" s="193"/>
      <c r="M370" s="235"/>
      <c r="N370" s="236"/>
      <c r="O370" s="236"/>
      <c r="P370" s="236"/>
      <c r="Q370" s="236"/>
      <c r="R370" s="236"/>
      <c r="S370" s="236"/>
      <c r="T370" s="237"/>
      <c r="AT370" s="202" t="s">
        <v>896</v>
      </c>
      <c r="AU370" s="202" t="s">
        <v>802</v>
      </c>
      <c r="AV370" s="12" t="s">
        <v>802</v>
      </c>
      <c r="AW370" s="12" t="s">
        <v>727</v>
      </c>
      <c r="AX370" s="12" t="s">
        <v>799</v>
      </c>
      <c r="AY370" s="202" t="s">
        <v>887</v>
      </c>
    </row>
    <row r="371" spans="2:65" s="1" customFormat="1" ht="6.95" customHeight="1">
      <c r="B371" s="56"/>
      <c r="C371" s="57"/>
      <c r="D371" s="57"/>
      <c r="E371" s="57"/>
      <c r="F371" s="57"/>
      <c r="G371" s="57"/>
      <c r="H371" s="57"/>
      <c r="I371" s="125"/>
      <c r="J371" s="57"/>
      <c r="K371" s="57"/>
      <c r="L371" s="41"/>
    </row>
  </sheetData>
  <autoFilter ref="C87:K370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4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805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1287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806</v>
      </c>
      <c r="G11" s="42"/>
      <c r="H11" s="42"/>
      <c r="I11" s="106" t="s">
        <v>742</v>
      </c>
      <c r="J11" s="35" t="s">
        <v>1288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1289</v>
      </c>
      <c r="G13" s="42"/>
      <c r="H13" s="42"/>
      <c r="I13" s="109" t="s">
        <v>852</v>
      </c>
      <c r="J13" s="108" t="s">
        <v>1290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ROUND(J83,2)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ROUND(SUM(BE83:BE211), 2)</f>
        <v>0</v>
      </c>
      <c r="G30" s="42"/>
      <c r="H30" s="42"/>
      <c r="I30" s="120">
        <v>0.21</v>
      </c>
      <c r="J30" s="119">
        <f>ROUND(ROUND((SUM(BE83:BE211)),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ROUND(SUM(BF83:BF211), 2)</f>
        <v>0</v>
      </c>
      <c r="G31" s="42"/>
      <c r="H31" s="42"/>
      <c r="I31" s="120">
        <v>0.15</v>
      </c>
      <c r="J31" s="119">
        <f>ROUND(ROUND((SUM(BF83:BF211)),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ROUND(SUM(BG83:BG211),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ROUND(SUM(BH83:BH211),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ROUND(SUM(BI83:BI211),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102-A - Snížení terénu v místě vjezdu na hřiště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J83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859</v>
      </c>
      <c r="E57" s="135"/>
      <c r="F57" s="135"/>
      <c r="G57" s="135"/>
      <c r="H57" s="135"/>
      <c r="I57" s="136"/>
      <c r="J57" s="137">
        <f>J84</f>
        <v>0</v>
      </c>
      <c r="K57" s="138"/>
    </row>
    <row r="58" spans="2:47" s="8" customFormat="1" ht="19.899999999999999" customHeight="1">
      <c r="B58" s="139"/>
      <c r="C58" s="140"/>
      <c r="D58" s="141" t="s">
        <v>860</v>
      </c>
      <c r="E58" s="142"/>
      <c r="F58" s="142"/>
      <c r="G58" s="142"/>
      <c r="H58" s="142"/>
      <c r="I58" s="143"/>
      <c r="J58" s="144">
        <f>J85</f>
        <v>0</v>
      </c>
      <c r="K58" s="145"/>
    </row>
    <row r="59" spans="2:47" s="8" customFormat="1" ht="19.899999999999999" customHeight="1">
      <c r="B59" s="139"/>
      <c r="C59" s="140"/>
      <c r="D59" s="141" t="s">
        <v>862</v>
      </c>
      <c r="E59" s="142"/>
      <c r="F59" s="142"/>
      <c r="G59" s="142"/>
      <c r="H59" s="142"/>
      <c r="I59" s="143"/>
      <c r="J59" s="144">
        <f>J143</f>
        <v>0</v>
      </c>
      <c r="K59" s="145"/>
    </row>
    <row r="60" spans="2:47" s="8" customFormat="1" ht="19.899999999999999" customHeight="1">
      <c r="B60" s="139"/>
      <c r="C60" s="140"/>
      <c r="D60" s="141" t="s">
        <v>864</v>
      </c>
      <c r="E60" s="142"/>
      <c r="F60" s="142"/>
      <c r="G60" s="142"/>
      <c r="H60" s="142"/>
      <c r="I60" s="143"/>
      <c r="J60" s="144">
        <f>J149</f>
        <v>0</v>
      </c>
      <c r="K60" s="145"/>
    </row>
    <row r="61" spans="2:47" s="8" customFormat="1" ht="19.899999999999999" customHeight="1">
      <c r="B61" s="139"/>
      <c r="C61" s="140"/>
      <c r="D61" s="141" t="s">
        <v>866</v>
      </c>
      <c r="E61" s="142"/>
      <c r="F61" s="142"/>
      <c r="G61" s="142"/>
      <c r="H61" s="142"/>
      <c r="I61" s="143"/>
      <c r="J61" s="144">
        <f>J167</f>
        <v>0</v>
      </c>
      <c r="K61" s="145"/>
    </row>
    <row r="62" spans="2:47" s="8" customFormat="1" ht="19.899999999999999" customHeight="1">
      <c r="B62" s="139"/>
      <c r="C62" s="140"/>
      <c r="D62" s="141" t="s">
        <v>867</v>
      </c>
      <c r="E62" s="142"/>
      <c r="F62" s="142"/>
      <c r="G62" s="142"/>
      <c r="H62" s="142"/>
      <c r="I62" s="143"/>
      <c r="J62" s="144">
        <f>J191</f>
        <v>0</v>
      </c>
      <c r="K62" s="145"/>
    </row>
    <row r="63" spans="2:47" s="8" customFormat="1" ht="19.899999999999999" customHeight="1">
      <c r="B63" s="139"/>
      <c r="C63" s="140"/>
      <c r="D63" s="141" t="s">
        <v>868</v>
      </c>
      <c r="E63" s="142"/>
      <c r="F63" s="142"/>
      <c r="G63" s="142"/>
      <c r="H63" s="142"/>
      <c r="I63" s="143"/>
      <c r="J63" s="144">
        <f>J210</f>
        <v>0</v>
      </c>
      <c r="K63" s="145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05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25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26"/>
      <c r="J69" s="60"/>
      <c r="K69" s="60"/>
      <c r="L69" s="41"/>
    </row>
    <row r="70" spans="2:12" s="1" customFormat="1" ht="36.950000000000003" customHeight="1">
      <c r="B70" s="41"/>
      <c r="C70" s="61" t="s">
        <v>871</v>
      </c>
      <c r="L70" s="41"/>
    </row>
    <row r="71" spans="2:12" s="1" customFormat="1" ht="6.95" customHeight="1">
      <c r="B71" s="41"/>
      <c r="L71" s="41"/>
    </row>
    <row r="72" spans="2:12" s="1" customFormat="1" ht="14.45" customHeight="1">
      <c r="B72" s="41"/>
      <c r="C72" s="63" t="s">
        <v>739</v>
      </c>
      <c r="L72" s="41"/>
    </row>
    <row r="73" spans="2:12" s="1" customFormat="1" ht="22.5" customHeight="1">
      <c r="B73" s="41"/>
      <c r="E73" s="366" t="str">
        <f>E7</f>
        <v>Rekonstrukce komunikace v ul. Druhanická</v>
      </c>
      <c r="F73" s="367"/>
      <c r="G73" s="367"/>
      <c r="H73" s="367"/>
      <c r="L73" s="41"/>
    </row>
    <row r="74" spans="2:12" s="1" customFormat="1" ht="14.45" customHeight="1">
      <c r="B74" s="41"/>
      <c r="C74" s="63" t="s">
        <v>847</v>
      </c>
      <c r="L74" s="41"/>
    </row>
    <row r="75" spans="2:12" s="1" customFormat="1" ht="23.25" customHeight="1">
      <c r="B75" s="41"/>
      <c r="E75" s="352" t="str">
        <f>E9</f>
        <v>SO 102-A - Snížení terénu v místě vjezdu na hřiště</v>
      </c>
      <c r="F75" s="368"/>
      <c r="G75" s="368"/>
      <c r="H75" s="368"/>
      <c r="L75" s="41"/>
    </row>
    <row r="76" spans="2:12" s="1" customFormat="1" ht="6.95" customHeight="1">
      <c r="B76" s="41"/>
      <c r="L76" s="41"/>
    </row>
    <row r="77" spans="2:12" s="1" customFormat="1" ht="18" customHeight="1">
      <c r="B77" s="41"/>
      <c r="C77" s="63" t="s">
        <v>743</v>
      </c>
      <c r="F77" s="146" t="str">
        <f>F12</f>
        <v xml:space="preserve"> </v>
      </c>
      <c r="I77" s="147" t="s">
        <v>745</v>
      </c>
      <c r="J77" s="67" t="str">
        <f>IF(J12="","",J12)</f>
        <v>6. 4. 2017</v>
      </c>
      <c r="L77" s="41"/>
    </row>
    <row r="78" spans="2:12" s="1" customFormat="1" ht="6.95" customHeight="1">
      <c r="B78" s="41"/>
      <c r="L78" s="41"/>
    </row>
    <row r="79" spans="2:12" s="1" customFormat="1" ht="15">
      <c r="B79" s="41"/>
      <c r="C79" s="63" t="s">
        <v>747</v>
      </c>
      <c r="F79" s="146" t="str">
        <f>E15</f>
        <v>Městská část Praha 21</v>
      </c>
      <c r="I79" s="147" t="s">
        <v>753</v>
      </c>
      <c r="J79" s="146" t="str">
        <f>E21</f>
        <v xml:space="preserve"> </v>
      </c>
      <c r="L79" s="41"/>
    </row>
    <row r="80" spans="2:12" s="1" customFormat="1" ht="14.45" customHeight="1">
      <c r="B80" s="41"/>
      <c r="C80" s="63" t="s">
        <v>751</v>
      </c>
      <c r="F80" s="146" t="str">
        <f>IF(E18="","",E18)</f>
        <v/>
      </c>
      <c r="L80" s="41"/>
    </row>
    <row r="81" spans="2:65" s="1" customFormat="1" ht="10.35" customHeight="1">
      <c r="B81" s="41"/>
      <c r="L81" s="41"/>
    </row>
    <row r="82" spans="2:65" s="9" customFormat="1" ht="29.25" customHeight="1">
      <c r="B82" s="148"/>
      <c r="C82" s="149" t="s">
        <v>872</v>
      </c>
      <c r="D82" s="150" t="s">
        <v>776</v>
      </c>
      <c r="E82" s="150" t="s">
        <v>772</v>
      </c>
      <c r="F82" s="150" t="s">
        <v>873</v>
      </c>
      <c r="G82" s="150" t="s">
        <v>874</v>
      </c>
      <c r="H82" s="150" t="s">
        <v>875</v>
      </c>
      <c r="I82" s="151" t="s">
        <v>876</v>
      </c>
      <c r="J82" s="150" t="s">
        <v>856</v>
      </c>
      <c r="K82" s="152" t="s">
        <v>877</v>
      </c>
      <c r="L82" s="148"/>
      <c r="M82" s="72" t="s">
        <v>878</v>
      </c>
      <c r="N82" s="73" t="s">
        <v>761</v>
      </c>
      <c r="O82" s="73" t="s">
        <v>879</v>
      </c>
      <c r="P82" s="73" t="s">
        <v>880</v>
      </c>
      <c r="Q82" s="73" t="s">
        <v>881</v>
      </c>
      <c r="R82" s="73" t="s">
        <v>882</v>
      </c>
      <c r="S82" s="73" t="s">
        <v>883</v>
      </c>
      <c r="T82" s="74" t="s">
        <v>884</v>
      </c>
    </row>
    <row r="83" spans="2:65" s="1" customFormat="1" ht="29.25" customHeight="1">
      <c r="B83" s="41"/>
      <c r="C83" s="76" t="s">
        <v>857</v>
      </c>
      <c r="J83" s="153">
        <f>BK83</f>
        <v>0</v>
      </c>
      <c r="L83" s="41"/>
      <c r="M83" s="75"/>
      <c r="N83" s="68"/>
      <c r="O83" s="68"/>
      <c r="P83" s="154">
        <f>P84</f>
        <v>0</v>
      </c>
      <c r="Q83" s="68"/>
      <c r="R83" s="154">
        <f>R84</f>
        <v>3.5687954999999998</v>
      </c>
      <c r="S83" s="68"/>
      <c r="T83" s="155">
        <f>T84</f>
        <v>2.1574399999999998</v>
      </c>
      <c r="AT83" s="24" t="s">
        <v>790</v>
      </c>
      <c r="AU83" s="24" t="s">
        <v>858</v>
      </c>
      <c r="BK83" s="156">
        <f>BK84</f>
        <v>0</v>
      </c>
    </row>
    <row r="84" spans="2:65" s="10" customFormat="1" ht="37.35" customHeight="1">
      <c r="B84" s="157"/>
      <c r="D84" s="158" t="s">
        <v>790</v>
      </c>
      <c r="E84" s="159" t="s">
        <v>885</v>
      </c>
      <c r="F84" s="159" t="s">
        <v>886</v>
      </c>
      <c r="I84" s="160"/>
      <c r="J84" s="161">
        <f>BK84</f>
        <v>0</v>
      </c>
      <c r="L84" s="157"/>
      <c r="M84" s="162"/>
      <c r="N84" s="163"/>
      <c r="O84" s="163"/>
      <c r="P84" s="164">
        <f>P85+P143+P149+P167+P191+P210</f>
        <v>0</v>
      </c>
      <c r="Q84" s="163"/>
      <c r="R84" s="164">
        <f>R85+R143+R149+R167+R191+R210</f>
        <v>3.5687954999999998</v>
      </c>
      <c r="S84" s="163"/>
      <c r="T84" s="165">
        <f>T85+T143+T149+T167+T191+T210</f>
        <v>2.1574399999999998</v>
      </c>
      <c r="AR84" s="158" t="s">
        <v>799</v>
      </c>
      <c r="AT84" s="166" t="s">
        <v>790</v>
      </c>
      <c r="AU84" s="166" t="s">
        <v>791</v>
      </c>
      <c r="AY84" s="158" t="s">
        <v>887</v>
      </c>
      <c r="BK84" s="167">
        <f>BK85+BK143+BK149+BK167+BK191+BK210</f>
        <v>0</v>
      </c>
    </row>
    <row r="85" spans="2:65" s="10" customFormat="1" ht="19.899999999999999" customHeight="1">
      <c r="B85" s="157"/>
      <c r="D85" s="168" t="s">
        <v>790</v>
      </c>
      <c r="E85" s="169" t="s">
        <v>799</v>
      </c>
      <c r="F85" s="169" t="s">
        <v>888</v>
      </c>
      <c r="I85" s="160"/>
      <c r="J85" s="170">
        <f>BK85</f>
        <v>0</v>
      </c>
      <c r="L85" s="157"/>
      <c r="M85" s="162"/>
      <c r="N85" s="163"/>
      <c r="O85" s="163"/>
      <c r="P85" s="164">
        <f>SUM(P86:P142)</f>
        <v>0</v>
      </c>
      <c r="Q85" s="163"/>
      <c r="R85" s="164">
        <f>SUM(R86:R142)</f>
        <v>6.8000000000000013E-5</v>
      </c>
      <c r="S85" s="163"/>
      <c r="T85" s="165">
        <f>SUM(T86:T142)</f>
        <v>0</v>
      </c>
      <c r="AR85" s="158" t="s">
        <v>799</v>
      </c>
      <c r="AT85" s="166" t="s">
        <v>790</v>
      </c>
      <c r="AU85" s="166" t="s">
        <v>799</v>
      </c>
      <c r="AY85" s="158" t="s">
        <v>887</v>
      </c>
      <c r="BK85" s="167">
        <f>SUM(BK86:BK142)</f>
        <v>0</v>
      </c>
    </row>
    <row r="86" spans="2:65" s="1" customFormat="1" ht="22.5" customHeight="1">
      <c r="B86" s="171"/>
      <c r="C86" s="172" t="s">
        <v>799</v>
      </c>
      <c r="D86" s="172" t="s">
        <v>889</v>
      </c>
      <c r="E86" s="173" t="s">
        <v>1291</v>
      </c>
      <c r="F86" s="174" t="s">
        <v>1292</v>
      </c>
      <c r="G86" s="175" t="s">
        <v>892</v>
      </c>
      <c r="H86" s="176">
        <v>27.02</v>
      </c>
      <c r="I86" s="177"/>
      <c r="J86" s="178">
        <f>ROUND(I86*H86,2)</f>
        <v>0</v>
      </c>
      <c r="K86" s="174" t="s">
        <v>893</v>
      </c>
      <c r="L86" s="41"/>
      <c r="M86" s="179" t="s">
        <v>726</v>
      </c>
      <c r="N86" s="180" t="s">
        <v>762</v>
      </c>
      <c r="O86" s="42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24" t="s">
        <v>894</v>
      </c>
      <c r="AT86" s="24" t="s">
        <v>889</v>
      </c>
      <c r="AU86" s="24" t="s">
        <v>802</v>
      </c>
      <c r="AY86" s="24" t="s">
        <v>887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24" t="s">
        <v>799</v>
      </c>
      <c r="BK86" s="183">
        <f>ROUND(I86*H86,2)</f>
        <v>0</v>
      </c>
      <c r="BL86" s="24" t="s">
        <v>894</v>
      </c>
      <c r="BM86" s="24" t="s">
        <v>1293</v>
      </c>
    </row>
    <row r="87" spans="2:65" s="1" customFormat="1" ht="31.5" customHeight="1">
      <c r="B87" s="171"/>
      <c r="C87" s="172" t="s">
        <v>802</v>
      </c>
      <c r="D87" s="172" t="s">
        <v>889</v>
      </c>
      <c r="E87" s="173" t="s">
        <v>1294</v>
      </c>
      <c r="F87" s="174" t="s">
        <v>1295</v>
      </c>
      <c r="G87" s="175" t="s">
        <v>927</v>
      </c>
      <c r="H87" s="176">
        <v>4.5780000000000003</v>
      </c>
      <c r="I87" s="177"/>
      <c r="J87" s="178">
        <f>ROUND(I87*H87,2)</f>
        <v>0</v>
      </c>
      <c r="K87" s="174" t="s">
        <v>893</v>
      </c>
      <c r="L87" s="41"/>
      <c r="M87" s="179" t="s">
        <v>726</v>
      </c>
      <c r="N87" s="180" t="s">
        <v>762</v>
      </c>
      <c r="O87" s="42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24" t="s">
        <v>894</v>
      </c>
      <c r="AT87" s="24" t="s">
        <v>889</v>
      </c>
      <c r="AU87" s="24" t="s">
        <v>802</v>
      </c>
      <c r="AY87" s="24" t="s">
        <v>887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4" t="s">
        <v>799</v>
      </c>
      <c r="BK87" s="183">
        <f>ROUND(I87*H87,2)</f>
        <v>0</v>
      </c>
      <c r="BL87" s="24" t="s">
        <v>894</v>
      </c>
      <c r="BM87" s="24" t="s">
        <v>1296</v>
      </c>
    </row>
    <row r="88" spans="2:65" s="11" customFormat="1">
      <c r="B88" s="184"/>
      <c r="D88" s="185" t="s">
        <v>896</v>
      </c>
      <c r="E88" s="186" t="s">
        <v>726</v>
      </c>
      <c r="F88" s="187" t="s">
        <v>1297</v>
      </c>
      <c r="H88" s="188" t="s">
        <v>726</v>
      </c>
      <c r="I88" s="189"/>
      <c r="L88" s="184"/>
      <c r="M88" s="190"/>
      <c r="N88" s="191"/>
      <c r="O88" s="191"/>
      <c r="P88" s="191"/>
      <c r="Q88" s="191"/>
      <c r="R88" s="191"/>
      <c r="S88" s="191"/>
      <c r="T88" s="192"/>
      <c r="AT88" s="188" t="s">
        <v>896</v>
      </c>
      <c r="AU88" s="188" t="s">
        <v>802</v>
      </c>
      <c r="AV88" s="11" t="s">
        <v>799</v>
      </c>
      <c r="AW88" s="11" t="s">
        <v>755</v>
      </c>
      <c r="AX88" s="11" t="s">
        <v>791</v>
      </c>
      <c r="AY88" s="188" t="s">
        <v>887</v>
      </c>
    </row>
    <row r="89" spans="2:65" s="11" customFormat="1">
      <c r="B89" s="184"/>
      <c r="D89" s="185" t="s">
        <v>896</v>
      </c>
      <c r="E89" s="186" t="s">
        <v>726</v>
      </c>
      <c r="F89" s="187" t="s">
        <v>1298</v>
      </c>
      <c r="H89" s="188" t="s">
        <v>726</v>
      </c>
      <c r="I89" s="189"/>
      <c r="L89" s="184"/>
      <c r="M89" s="190"/>
      <c r="N89" s="191"/>
      <c r="O89" s="191"/>
      <c r="P89" s="191"/>
      <c r="Q89" s="191"/>
      <c r="R89" s="191"/>
      <c r="S89" s="191"/>
      <c r="T89" s="192"/>
      <c r="AT89" s="188" t="s">
        <v>896</v>
      </c>
      <c r="AU89" s="188" t="s">
        <v>802</v>
      </c>
      <c r="AV89" s="11" t="s">
        <v>799</v>
      </c>
      <c r="AW89" s="11" t="s">
        <v>755</v>
      </c>
      <c r="AX89" s="11" t="s">
        <v>791</v>
      </c>
      <c r="AY89" s="188" t="s">
        <v>887</v>
      </c>
    </row>
    <row r="90" spans="2:65" s="12" customFormat="1">
      <c r="B90" s="193"/>
      <c r="D90" s="185" t="s">
        <v>896</v>
      </c>
      <c r="E90" s="202" t="s">
        <v>726</v>
      </c>
      <c r="F90" s="203" t="s">
        <v>1299</v>
      </c>
      <c r="H90" s="204">
        <v>4.5780000000000003</v>
      </c>
      <c r="I90" s="198"/>
      <c r="L90" s="193"/>
      <c r="M90" s="199"/>
      <c r="N90" s="200"/>
      <c r="O90" s="200"/>
      <c r="P90" s="200"/>
      <c r="Q90" s="200"/>
      <c r="R90" s="200"/>
      <c r="S90" s="200"/>
      <c r="T90" s="201"/>
      <c r="AT90" s="202" t="s">
        <v>896</v>
      </c>
      <c r="AU90" s="202" t="s">
        <v>802</v>
      </c>
      <c r="AV90" s="12" t="s">
        <v>802</v>
      </c>
      <c r="AW90" s="12" t="s">
        <v>755</v>
      </c>
      <c r="AX90" s="12" t="s">
        <v>791</v>
      </c>
      <c r="AY90" s="202" t="s">
        <v>887</v>
      </c>
    </row>
    <row r="91" spans="2:65" s="11" customFormat="1">
      <c r="B91" s="184"/>
      <c r="D91" s="185" t="s">
        <v>896</v>
      </c>
      <c r="E91" s="186" t="s">
        <v>726</v>
      </c>
      <c r="F91" s="187" t="s">
        <v>1300</v>
      </c>
      <c r="H91" s="188" t="s">
        <v>726</v>
      </c>
      <c r="I91" s="189"/>
      <c r="L91" s="184"/>
      <c r="M91" s="190"/>
      <c r="N91" s="191"/>
      <c r="O91" s="191"/>
      <c r="P91" s="191"/>
      <c r="Q91" s="191"/>
      <c r="R91" s="191"/>
      <c r="S91" s="191"/>
      <c r="T91" s="192"/>
      <c r="AT91" s="188" t="s">
        <v>896</v>
      </c>
      <c r="AU91" s="188" t="s">
        <v>802</v>
      </c>
      <c r="AV91" s="11" t="s">
        <v>799</v>
      </c>
      <c r="AW91" s="11" t="s">
        <v>755</v>
      </c>
      <c r="AX91" s="11" t="s">
        <v>791</v>
      </c>
      <c r="AY91" s="188" t="s">
        <v>887</v>
      </c>
    </row>
    <row r="92" spans="2:65" s="11" customFormat="1">
      <c r="B92" s="184"/>
      <c r="D92" s="185" t="s">
        <v>896</v>
      </c>
      <c r="E92" s="186" t="s">
        <v>726</v>
      </c>
      <c r="F92" s="187" t="s">
        <v>1301</v>
      </c>
      <c r="H92" s="188" t="s">
        <v>726</v>
      </c>
      <c r="I92" s="189"/>
      <c r="L92" s="184"/>
      <c r="M92" s="190"/>
      <c r="N92" s="191"/>
      <c r="O92" s="191"/>
      <c r="P92" s="191"/>
      <c r="Q92" s="191"/>
      <c r="R92" s="191"/>
      <c r="S92" s="191"/>
      <c r="T92" s="192"/>
      <c r="AT92" s="188" t="s">
        <v>896</v>
      </c>
      <c r="AU92" s="188" t="s">
        <v>802</v>
      </c>
      <c r="AV92" s="11" t="s">
        <v>799</v>
      </c>
      <c r="AW92" s="11" t="s">
        <v>755</v>
      </c>
      <c r="AX92" s="11" t="s">
        <v>791</v>
      </c>
      <c r="AY92" s="188" t="s">
        <v>887</v>
      </c>
    </row>
    <row r="93" spans="2:65" s="11" customFormat="1">
      <c r="B93" s="184"/>
      <c r="D93" s="185" t="s">
        <v>896</v>
      </c>
      <c r="E93" s="186" t="s">
        <v>726</v>
      </c>
      <c r="F93" s="187" t="s">
        <v>1302</v>
      </c>
      <c r="H93" s="188" t="s">
        <v>726</v>
      </c>
      <c r="I93" s="189"/>
      <c r="L93" s="184"/>
      <c r="M93" s="190"/>
      <c r="N93" s="191"/>
      <c r="O93" s="191"/>
      <c r="P93" s="191"/>
      <c r="Q93" s="191"/>
      <c r="R93" s="191"/>
      <c r="S93" s="191"/>
      <c r="T93" s="192"/>
      <c r="AT93" s="188" t="s">
        <v>896</v>
      </c>
      <c r="AU93" s="188" t="s">
        <v>802</v>
      </c>
      <c r="AV93" s="11" t="s">
        <v>799</v>
      </c>
      <c r="AW93" s="11" t="s">
        <v>755</v>
      </c>
      <c r="AX93" s="11" t="s">
        <v>791</v>
      </c>
      <c r="AY93" s="188" t="s">
        <v>887</v>
      </c>
    </row>
    <row r="94" spans="2:65" s="11" customFormat="1">
      <c r="B94" s="184"/>
      <c r="D94" s="185" t="s">
        <v>896</v>
      </c>
      <c r="E94" s="186" t="s">
        <v>726</v>
      </c>
      <c r="F94" s="187" t="s">
        <v>1303</v>
      </c>
      <c r="H94" s="188" t="s">
        <v>726</v>
      </c>
      <c r="I94" s="189"/>
      <c r="L94" s="184"/>
      <c r="M94" s="190"/>
      <c r="N94" s="191"/>
      <c r="O94" s="191"/>
      <c r="P94" s="191"/>
      <c r="Q94" s="191"/>
      <c r="R94" s="191"/>
      <c r="S94" s="191"/>
      <c r="T94" s="192"/>
      <c r="AT94" s="188" t="s">
        <v>896</v>
      </c>
      <c r="AU94" s="188" t="s">
        <v>802</v>
      </c>
      <c r="AV94" s="11" t="s">
        <v>799</v>
      </c>
      <c r="AW94" s="11" t="s">
        <v>755</v>
      </c>
      <c r="AX94" s="11" t="s">
        <v>791</v>
      </c>
      <c r="AY94" s="188" t="s">
        <v>887</v>
      </c>
    </row>
    <row r="95" spans="2:65" s="11" customFormat="1">
      <c r="B95" s="184"/>
      <c r="D95" s="185" t="s">
        <v>896</v>
      </c>
      <c r="E95" s="186" t="s">
        <v>726</v>
      </c>
      <c r="F95" s="187" t="s">
        <v>1304</v>
      </c>
      <c r="H95" s="188" t="s">
        <v>726</v>
      </c>
      <c r="I95" s="189"/>
      <c r="L95" s="184"/>
      <c r="M95" s="190"/>
      <c r="N95" s="191"/>
      <c r="O95" s="191"/>
      <c r="P95" s="191"/>
      <c r="Q95" s="191"/>
      <c r="R95" s="191"/>
      <c r="S95" s="191"/>
      <c r="T95" s="192"/>
      <c r="AT95" s="188" t="s">
        <v>896</v>
      </c>
      <c r="AU95" s="188" t="s">
        <v>802</v>
      </c>
      <c r="AV95" s="11" t="s">
        <v>799</v>
      </c>
      <c r="AW95" s="11" t="s">
        <v>755</v>
      </c>
      <c r="AX95" s="11" t="s">
        <v>791</v>
      </c>
      <c r="AY95" s="188" t="s">
        <v>887</v>
      </c>
    </row>
    <row r="96" spans="2:65" s="14" customFormat="1">
      <c r="B96" s="213"/>
      <c r="D96" s="194" t="s">
        <v>896</v>
      </c>
      <c r="E96" s="214" t="s">
        <v>726</v>
      </c>
      <c r="F96" s="215" t="s">
        <v>966</v>
      </c>
      <c r="H96" s="216">
        <v>4.5780000000000003</v>
      </c>
      <c r="I96" s="217"/>
      <c r="L96" s="213"/>
      <c r="M96" s="218"/>
      <c r="N96" s="219"/>
      <c r="O96" s="219"/>
      <c r="P96" s="219"/>
      <c r="Q96" s="219"/>
      <c r="R96" s="219"/>
      <c r="S96" s="219"/>
      <c r="T96" s="220"/>
      <c r="AT96" s="221" t="s">
        <v>896</v>
      </c>
      <c r="AU96" s="221" t="s">
        <v>802</v>
      </c>
      <c r="AV96" s="14" t="s">
        <v>894</v>
      </c>
      <c r="AW96" s="14" t="s">
        <v>755</v>
      </c>
      <c r="AX96" s="14" t="s">
        <v>799</v>
      </c>
      <c r="AY96" s="221" t="s">
        <v>887</v>
      </c>
    </row>
    <row r="97" spans="2:65" s="1" customFormat="1" ht="31.5" customHeight="1">
      <c r="B97" s="171"/>
      <c r="C97" s="172" t="s">
        <v>904</v>
      </c>
      <c r="D97" s="172" t="s">
        <v>889</v>
      </c>
      <c r="E97" s="173" t="s">
        <v>1305</v>
      </c>
      <c r="F97" s="174" t="s">
        <v>1306</v>
      </c>
      <c r="G97" s="175" t="s">
        <v>927</v>
      </c>
      <c r="H97" s="176">
        <v>3.63</v>
      </c>
      <c r="I97" s="177"/>
      <c r="J97" s="178">
        <f>ROUND(I97*H97,2)</f>
        <v>0</v>
      </c>
      <c r="K97" s="174" t="s">
        <v>893</v>
      </c>
      <c r="L97" s="41"/>
      <c r="M97" s="179" t="s">
        <v>726</v>
      </c>
      <c r="N97" s="180" t="s">
        <v>762</v>
      </c>
      <c r="O97" s="42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4" t="s">
        <v>894</v>
      </c>
      <c r="AT97" s="24" t="s">
        <v>889</v>
      </c>
      <c r="AU97" s="24" t="s">
        <v>802</v>
      </c>
      <c r="AY97" s="24" t="s">
        <v>887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4" t="s">
        <v>799</v>
      </c>
      <c r="BK97" s="183">
        <f>ROUND(I97*H97,2)</f>
        <v>0</v>
      </c>
      <c r="BL97" s="24" t="s">
        <v>894</v>
      </c>
      <c r="BM97" s="24" t="s">
        <v>1307</v>
      </c>
    </row>
    <row r="98" spans="2:65" s="12" customFormat="1">
      <c r="B98" s="193"/>
      <c r="D98" s="194" t="s">
        <v>896</v>
      </c>
      <c r="E98" s="195" t="s">
        <v>726</v>
      </c>
      <c r="F98" s="196" t="s">
        <v>1308</v>
      </c>
      <c r="H98" s="197">
        <v>3.63</v>
      </c>
      <c r="I98" s="198"/>
      <c r="L98" s="193"/>
      <c r="M98" s="199"/>
      <c r="N98" s="200"/>
      <c r="O98" s="200"/>
      <c r="P98" s="200"/>
      <c r="Q98" s="200"/>
      <c r="R98" s="200"/>
      <c r="S98" s="200"/>
      <c r="T98" s="201"/>
      <c r="AT98" s="202" t="s">
        <v>896</v>
      </c>
      <c r="AU98" s="202" t="s">
        <v>802</v>
      </c>
      <c r="AV98" s="12" t="s">
        <v>802</v>
      </c>
      <c r="AW98" s="12" t="s">
        <v>755</v>
      </c>
      <c r="AX98" s="12" t="s">
        <v>799</v>
      </c>
      <c r="AY98" s="202" t="s">
        <v>887</v>
      </c>
    </row>
    <row r="99" spans="2:65" s="1" customFormat="1" ht="44.25" customHeight="1">
      <c r="B99" s="171"/>
      <c r="C99" s="172" t="s">
        <v>894</v>
      </c>
      <c r="D99" s="172" t="s">
        <v>889</v>
      </c>
      <c r="E99" s="173" t="s">
        <v>1309</v>
      </c>
      <c r="F99" s="174" t="s">
        <v>1310</v>
      </c>
      <c r="G99" s="175" t="s">
        <v>927</v>
      </c>
      <c r="H99" s="176">
        <v>3.7909999999999999</v>
      </c>
      <c r="I99" s="177"/>
      <c r="J99" s="178">
        <f>ROUND(I99*H99,2)</f>
        <v>0</v>
      </c>
      <c r="K99" s="174" t="s">
        <v>893</v>
      </c>
      <c r="L99" s="41"/>
      <c r="M99" s="179" t="s">
        <v>726</v>
      </c>
      <c r="N99" s="180" t="s">
        <v>762</v>
      </c>
      <c r="O99" s="42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4" t="s">
        <v>894</v>
      </c>
      <c r="AT99" s="24" t="s">
        <v>889</v>
      </c>
      <c r="AU99" s="24" t="s">
        <v>802</v>
      </c>
      <c r="AY99" s="24" t="s">
        <v>887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4" t="s">
        <v>799</v>
      </c>
      <c r="BK99" s="183">
        <f>ROUND(I99*H99,2)</f>
        <v>0</v>
      </c>
      <c r="BL99" s="24" t="s">
        <v>894</v>
      </c>
      <c r="BM99" s="24" t="s">
        <v>1311</v>
      </c>
    </row>
    <row r="100" spans="2:65" s="11" customFormat="1">
      <c r="B100" s="184"/>
      <c r="D100" s="185" t="s">
        <v>896</v>
      </c>
      <c r="E100" s="186" t="s">
        <v>726</v>
      </c>
      <c r="F100" s="187" t="s">
        <v>1312</v>
      </c>
      <c r="H100" s="188" t="s">
        <v>726</v>
      </c>
      <c r="I100" s="189"/>
      <c r="L100" s="184"/>
      <c r="M100" s="190"/>
      <c r="N100" s="191"/>
      <c r="O100" s="191"/>
      <c r="P100" s="191"/>
      <c r="Q100" s="191"/>
      <c r="R100" s="191"/>
      <c r="S100" s="191"/>
      <c r="T100" s="192"/>
      <c r="AT100" s="188" t="s">
        <v>896</v>
      </c>
      <c r="AU100" s="188" t="s">
        <v>802</v>
      </c>
      <c r="AV100" s="11" t="s">
        <v>799</v>
      </c>
      <c r="AW100" s="11" t="s">
        <v>755</v>
      </c>
      <c r="AX100" s="11" t="s">
        <v>791</v>
      </c>
      <c r="AY100" s="188" t="s">
        <v>887</v>
      </c>
    </row>
    <row r="101" spans="2:65" s="11" customFormat="1">
      <c r="B101" s="184"/>
      <c r="D101" s="185" t="s">
        <v>896</v>
      </c>
      <c r="E101" s="186" t="s">
        <v>726</v>
      </c>
      <c r="F101" s="187" t="s">
        <v>1301</v>
      </c>
      <c r="H101" s="188" t="s">
        <v>726</v>
      </c>
      <c r="I101" s="189"/>
      <c r="L101" s="184"/>
      <c r="M101" s="190"/>
      <c r="N101" s="191"/>
      <c r="O101" s="191"/>
      <c r="P101" s="191"/>
      <c r="Q101" s="191"/>
      <c r="R101" s="191"/>
      <c r="S101" s="191"/>
      <c r="T101" s="192"/>
      <c r="AT101" s="188" t="s">
        <v>896</v>
      </c>
      <c r="AU101" s="188" t="s">
        <v>802</v>
      </c>
      <c r="AV101" s="11" t="s">
        <v>799</v>
      </c>
      <c r="AW101" s="11" t="s">
        <v>755</v>
      </c>
      <c r="AX101" s="11" t="s">
        <v>791</v>
      </c>
      <c r="AY101" s="188" t="s">
        <v>887</v>
      </c>
    </row>
    <row r="102" spans="2:65" s="12" customFormat="1">
      <c r="B102" s="193"/>
      <c r="D102" s="194" t="s">
        <v>896</v>
      </c>
      <c r="E102" s="195" t="s">
        <v>726</v>
      </c>
      <c r="F102" s="196" t="s">
        <v>1313</v>
      </c>
      <c r="H102" s="197">
        <v>3.7909999999999999</v>
      </c>
      <c r="I102" s="198"/>
      <c r="L102" s="193"/>
      <c r="M102" s="199"/>
      <c r="N102" s="200"/>
      <c r="O102" s="200"/>
      <c r="P102" s="200"/>
      <c r="Q102" s="200"/>
      <c r="R102" s="200"/>
      <c r="S102" s="200"/>
      <c r="T102" s="201"/>
      <c r="AT102" s="202" t="s">
        <v>896</v>
      </c>
      <c r="AU102" s="202" t="s">
        <v>802</v>
      </c>
      <c r="AV102" s="12" t="s">
        <v>802</v>
      </c>
      <c r="AW102" s="12" t="s">
        <v>755</v>
      </c>
      <c r="AX102" s="12" t="s">
        <v>799</v>
      </c>
      <c r="AY102" s="202" t="s">
        <v>887</v>
      </c>
    </row>
    <row r="103" spans="2:65" s="1" customFormat="1" ht="44.25" customHeight="1">
      <c r="B103" s="171"/>
      <c r="C103" s="172" t="s">
        <v>913</v>
      </c>
      <c r="D103" s="172" t="s">
        <v>889</v>
      </c>
      <c r="E103" s="173" t="s">
        <v>961</v>
      </c>
      <c r="F103" s="174" t="s">
        <v>962</v>
      </c>
      <c r="G103" s="175" t="s">
        <v>927</v>
      </c>
      <c r="H103" s="176">
        <v>4.4169999999999998</v>
      </c>
      <c r="I103" s="177"/>
      <c r="J103" s="178">
        <f>ROUND(I103*H103,2)</f>
        <v>0</v>
      </c>
      <c r="K103" s="174" t="s">
        <v>893</v>
      </c>
      <c r="L103" s="41"/>
      <c r="M103" s="179" t="s">
        <v>726</v>
      </c>
      <c r="N103" s="180" t="s">
        <v>762</v>
      </c>
      <c r="O103" s="42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4" t="s">
        <v>894</v>
      </c>
      <c r="AT103" s="24" t="s">
        <v>889</v>
      </c>
      <c r="AU103" s="24" t="s">
        <v>802</v>
      </c>
      <c r="AY103" s="24" t="s">
        <v>887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4" t="s">
        <v>799</v>
      </c>
      <c r="BK103" s="183">
        <f>ROUND(I103*H103,2)</f>
        <v>0</v>
      </c>
      <c r="BL103" s="24" t="s">
        <v>894</v>
      </c>
      <c r="BM103" s="24" t="s">
        <v>1314</v>
      </c>
    </row>
    <row r="104" spans="2:65" s="11" customFormat="1">
      <c r="B104" s="184"/>
      <c r="D104" s="185" t="s">
        <v>896</v>
      </c>
      <c r="E104" s="186" t="s">
        <v>726</v>
      </c>
      <c r="F104" s="187" t="s">
        <v>1315</v>
      </c>
      <c r="H104" s="188" t="s">
        <v>726</v>
      </c>
      <c r="I104" s="189"/>
      <c r="L104" s="184"/>
      <c r="M104" s="190"/>
      <c r="N104" s="191"/>
      <c r="O104" s="191"/>
      <c r="P104" s="191"/>
      <c r="Q104" s="191"/>
      <c r="R104" s="191"/>
      <c r="S104" s="191"/>
      <c r="T104" s="192"/>
      <c r="AT104" s="188" t="s">
        <v>896</v>
      </c>
      <c r="AU104" s="188" t="s">
        <v>802</v>
      </c>
      <c r="AV104" s="11" t="s">
        <v>799</v>
      </c>
      <c r="AW104" s="11" t="s">
        <v>755</v>
      </c>
      <c r="AX104" s="11" t="s">
        <v>791</v>
      </c>
      <c r="AY104" s="188" t="s">
        <v>887</v>
      </c>
    </row>
    <row r="105" spans="2:65" s="12" customFormat="1">
      <c r="B105" s="193"/>
      <c r="D105" s="185" t="s">
        <v>896</v>
      </c>
      <c r="E105" s="202" t="s">
        <v>726</v>
      </c>
      <c r="F105" s="203" t="s">
        <v>1316</v>
      </c>
      <c r="H105" s="204">
        <v>0.78700000000000003</v>
      </c>
      <c r="I105" s="198"/>
      <c r="L105" s="193"/>
      <c r="M105" s="199"/>
      <c r="N105" s="200"/>
      <c r="O105" s="200"/>
      <c r="P105" s="200"/>
      <c r="Q105" s="200"/>
      <c r="R105" s="200"/>
      <c r="S105" s="200"/>
      <c r="T105" s="201"/>
      <c r="AT105" s="202" t="s">
        <v>896</v>
      </c>
      <c r="AU105" s="202" t="s">
        <v>802</v>
      </c>
      <c r="AV105" s="12" t="s">
        <v>802</v>
      </c>
      <c r="AW105" s="12" t="s">
        <v>755</v>
      </c>
      <c r="AX105" s="12" t="s">
        <v>791</v>
      </c>
      <c r="AY105" s="202" t="s">
        <v>887</v>
      </c>
    </row>
    <row r="106" spans="2:65" s="11" customFormat="1">
      <c r="B106" s="184"/>
      <c r="D106" s="185" t="s">
        <v>896</v>
      </c>
      <c r="E106" s="186" t="s">
        <v>726</v>
      </c>
      <c r="F106" s="187" t="s">
        <v>1317</v>
      </c>
      <c r="H106" s="188" t="s">
        <v>726</v>
      </c>
      <c r="I106" s="189"/>
      <c r="L106" s="184"/>
      <c r="M106" s="190"/>
      <c r="N106" s="191"/>
      <c r="O106" s="191"/>
      <c r="P106" s="191"/>
      <c r="Q106" s="191"/>
      <c r="R106" s="191"/>
      <c r="S106" s="191"/>
      <c r="T106" s="192"/>
      <c r="AT106" s="188" t="s">
        <v>896</v>
      </c>
      <c r="AU106" s="188" t="s">
        <v>802</v>
      </c>
      <c r="AV106" s="11" t="s">
        <v>799</v>
      </c>
      <c r="AW106" s="11" t="s">
        <v>755</v>
      </c>
      <c r="AX106" s="11" t="s">
        <v>791</v>
      </c>
      <c r="AY106" s="188" t="s">
        <v>887</v>
      </c>
    </row>
    <row r="107" spans="2:65" s="12" customFormat="1">
      <c r="B107" s="193"/>
      <c r="D107" s="185" t="s">
        <v>896</v>
      </c>
      <c r="E107" s="202" t="s">
        <v>726</v>
      </c>
      <c r="F107" s="203" t="s">
        <v>1318</v>
      </c>
      <c r="H107" s="204">
        <v>3.63</v>
      </c>
      <c r="I107" s="198"/>
      <c r="L107" s="193"/>
      <c r="M107" s="199"/>
      <c r="N107" s="200"/>
      <c r="O107" s="200"/>
      <c r="P107" s="200"/>
      <c r="Q107" s="200"/>
      <c r="R107" s="200"/>
      <c r="S107" s="200"/>
      <c r="T107" s="201"/>
      <c r="AT107" s="202" t="s">
        <v>896</v>
      </c>
      <c r="AU107" s="202" t="s">
        <v>802</v>
      </c>
      <c r="AV107" s="12" t="s">
        <v>802</v>
      </c>
      <c r="AW107" s="12" t="s">
        <v>755</v>
      </c>
      <c r="AX107" s="12" t="s">
        <v>791</v>
      </c>
      <c r="AY107" s="202" t="s">
        <v>887</v>
      </c>
    </row>
    <row r="108" spans="2:65" s="14" customFormat="1">
      <c r="B108" s="213"/>
      <c r="D108" s="194" t="s">
        <v>896</v>
      </c>
      <c r="E108" s="214" t="s">
        <v>726</v>
      </c>
      <c r="F108" s="215" t="s">
        <v>966</v>
      </c>
      <c r="H108" s="216">
        <v>4.4169999999999998</v>
      </c>
      <c r="I108" s="217"/>
      <c r="L108" s="213"/>
      <c r="M108" s="218"/>
      <c r="N108" s="219"/>
      <c r="O108" s="219"/>
      <c r="P108" s="219"/>
      <c r="Q108" s="219"/>
      <c r="R108" s="219"/>
      <c r="S108" s="219"/>
      <c r="T108" s="220"/>
      <c r="AT108" s="221" t="s">
        <v>896</v>
      </c>
      <c r="AU108" s="221" t="s">
        <v>802</v>
      </c>
      <c r="AV108" s="14" t="s">
        <v>894</v>
      </c>
      <c r="AW108" s="14" t="s">
        <v>755</v>
      </c>
      <c r="AX108" s="14" t="s">
        <v>799</v>
      </c>
      <c r="AY108" s="221" t="s">
        <v>887</v>
      </c>
    </row>
    <row r="109" spans="2:65" s="1" customFormat="1" ht="31.5" customHeight="1">
      <c r="B109" s="171"/>
      <c r="C109" s="172" t="s">
        <v>919</v>
      </c>
      <c r="D109" s="172" t="s">
        <v>889</v>
      </c>
      <c r="E109" s="173" t="s">
        <v>1319</v>
      </c>
      <c r="F109" s="174" t="s">
        <v>1320</v>
      </c>
      <c r="G109" s="175" t="s">
        <v>927</v>
      </c>
      <c r="H109" s="176">
        <v>4.5780000000000003</v>
      </c>
      <c r="I109" s="177"/>
      <c r="J109" s="178">
        <f>ROUND(I109*H109,2)</f>
        <v>0</v>
      </c>
      <c r="K109" s="174" t="s">
        <v>893</v>
      </c>
      <c r="L109" s="41"/>
      <c r="M109" s="179" t="s">
        <v>726</v>
      </c>
      <c r="N109" s="180" t="s">
        <v>762</v>
      </c>
      <c r="O109" s="42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AR109" s="24" t="s">
        <v>894</v>
      </c>
      <c r="AT109" s="24" t="s">
        <v>889</v>
      </c>
      <c r="AU109" s="24" t="s">
        <v>802</v>
      </c>
      <c r="AY109" s="24" t="s">
        <v>887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24" t="s">
        <v>799</v>
      </c>
      <c r="BK109" s="183">
        <f>ROUND(I109*H109,2)</f>
        <v>0</v>
      </c>
      <c r="BL109" s="24" t="s">
        <v>894</v>
      </c>
      <c r="BM109" s="24" t="s">
        <v>1321</v>
      </c>
    </row>
    <row r="110" spans="2:65" s="11" customFormat="1">
      <c r="B110" s="184"/>
      <c r="D110" s="185" t="s">
        <v>896</v>
      </c>
      <c r="E110" s="186" t="s">
        <v>726</v>
      </c>
      <c r="F110" s="187" t="s">
        <v>1312</v>
      </c>
      <c r="H110" s="188" t="s">
        <v>726</v>
      </c>
      <c r="I110" s="189"/>
      <c r="L110" s="184"/>
      <c r="M110" s="190"/>
      <c r="N110" s="191"/>
      <c r="O110" s="191"/>
      <c r="P110" s="191"/>
      <c r="Q110" s="191"/>
      <c r="R110" s="191"/>
      <c r="S110" s="191"/>
      <c r="T110" s="192"/>
      <c r="AT110" s="188" t="s">
        <v>896</v>
      </c>
      <c r="AU110" s="188" t="s">
        <v>802</v>
      </c>
      <c r="AV110" s="11" t="s">
        <v>799</v>
      </c>
      <c r="AW110" s="11" t="s">
        <v>755</v>
      </c>
      <c r="AX110" s="11" t="s">
        <v>791</v>
      </c>
      <c r="AY110" s="188" t="s">
        <v>887</v>
      </c>
    </row>
    <row r="111" spans="2:65" s="11" customFormat="1">
      <c r="B111" s="184"/>
      <c r="D111" s="185" t="s">
        <v>896</v>
      </c>
      <c r="E111" s="186" t="s">
        <v>726</v>
      </c>
      <c r="F111" s="187" t="s">
        <v>1301</v>
      </c>
      <c r="H111" s="188" t="s">
        <v>726</v>
      </c>
      <c r="I111" s="189"/>
      <c r="L111" s="184"/>
      <c r="M111" s="190"/>
      <c r="N111" s="191"/>
      <c r="O111" s="191"/>
      <c r="P111" s="191"/>
      <c r="Q111" s="191"/>
      <c r="R111" s="191"/>
      <c r="S111" s="191"/>
      <c r="T111" s="192"/>
      <c r="AT111" s="188" t="s">
        <v>896</v>
      </c>
      <c r="AU111" s="188" t="s">
        <v>802</v>
      </c>
      <c r="AV111" s="11" t="s">
        <v>799</v>
      </c>
      <c r="AW111" s="11" t="s">
        <v>755</v>
      </c>
      <c r="AX111" s="11" t="s">
        <v>791</v>
      </c>
      <c r="AY111" s="188" t="s">
        <v>887</v>
      </c>
    </row>
    <row r="112" spans="2:65" s="12" customFormat="1">
      <c r="B112" s="193"/>
      <c r="D112" s="185" t="s">
        <v>896</v>
      </c>
      <c r="E112" s="202" t="s">
        <v>726</v>
      </c>
      <c r="F112" s="203" t="s">
        <v>1313</v>
      </c>
      <c r="H112" s="204">
        <v>3.7909999999999999</v>
      </c>
      <c r="I112" s="198"/>
      <c r="L112" s="193"/>
      <c r="M112" s="199"/>
      <c r="N112" s="200"/>
      <c r="O112" s="200"/>
      <c r="P112" s="200"/>
      <c r="Q112" s="200"/>
      <c r="R112" s="200"/>
      <c r="S112" s="200"/>
      <c r="T112" s="201"/>
      <c r="AT112" s="202" t="s">
        <v>896</v>
      </c>
      <c r="AU112" s="202" t="s">
        <v>802</v>
      </c>
      <c r="AV112" s="12" t="s">
        <v>802</v>
      </c>
      <c r="AW112" s="12" t="s">
        <v>755</v>
      </c>
      <c r="AX112" s="12" t="s">
        <v>791</v>
      </c>
      <c r="AY112" s="202" t="s">
        <v>887</v>
      </c>
    </row>
    <row r="113" spans="2:65" s="11" customFormat="1">
      <c r="B113" s="184"/>
      <c r="D113" s="185" t="s">
        <v>896</v>
      </c>
      <c r="E113" s="186" t="s">
        <v>726</v>
      </c>
      <c r="F113" s="187" t="s">
        <v>1315</v>
      </c>
      <c r="H113" s="188" t="s">
        <v>726</v>
      </c>
      <c r="I113" s="189"/>
      <c r="L113" s="184"/>
      <c r="M113" s="190"/>
      <c r="N113" s="191"/>
      <c r="O113" s="191"/>
      <c r="P113" s="191"/>
      <c r="Q113" s="191"/>
      <c r="R113" s="191"/>
      <c r="S113" s="191"/>
      <c r="T113" s="192"/>
      <c r="AT113" s="188" t="s">
        <v>896</v>
      </c>
      <c r="AU113" s="188" t="s">
        <v>802</v>
      </c>
      <c r="AV113" s="11" t="s">
        <v>799</v>
      </c>
      <c r="AW113" s="11" t="s">
        <v>755</v>
      </c>
      <c r="AX113" s="11" t="s">
        <v>791</v>
      </c>
      <c r="AY113" s="188" t="s">
        <v>887</v>
      </c>
    </row>
    <row r="114" spans="2:65" s="12" customFormat="1">
      <c r="B114" s="193"/>
      <c r="D114" s="185" t="s">
        <v>896</v>
      </c>
      <c r="E114" s="202" t="s">
        <v>726</v>
      </c>
      <c r="F114" s="203" t="s">
        <v>1316</v>
      </c>
      <c r="H114" s="204">
        <v>0.78700000000000003</v>
      </c>
      <c r="I114" s="198"/>
      <c r="L114" s="193"/>
      <c r="M114" s="199"/>
      <c r="N114" s="200"/>
      <c r="O114" s="200"/>
      <c r="P114" s="200"/>
      <c r="Q114" s="200"/>
      <c r="R114" s="200"/>
      <c r="S114" s="200"/>
      <c r="T114" s="201"/>
      <c r="AT114" s="202" t="s">
        <v>896</v>
      </c>
      <c r="AU114" s="202" t="s">
        <v>802</v>
      </c>
      <c r="AV114" s="12" t="s">
        <v>802</v>
      </c>
      <c r="AW114" s="12" t="s">
        <v>755</v>
      </c>
      <c r="AX114" s="12" t="s">
        <v>791</v>
      </c>
      <c r="AY114" s="202" t="s">
        <v>887</v>
      </c>
    </row>
    <row r="115" spans="2:65" s="14" customFormat="1">
      <c r="B115" s="213"/>
      <c r="D115" s="194" t="s">
        <v>896</v>
      </c>
      <c r="E115" s="214" t="s">
        <v>726</v>
      </c>
      <c r="F115" s="215" t="s">
        <v>966</v>
      </c>
      <c r="H115" s="216">
        <v>4.5780000000000003</v>
      </c>
      <c r="I115" s="217"/>
      <c r="L115" s="213"/>
      <c r="M115" s="218"/>
      <c r="N115" s="219"/>
      <c r="O115" s="219"/>
      <c r="P115" s="219"/>
      <c r="Q115" s="219"/>
      <c r="R115" s="219"/>
      <c r="S115" s="219"/>
      <c r="T115" s="220"/>
      <c r="AT115" s="221" t="s">
        <v>896</v>
      </c>
      <c r="AU115" s="221" t="s">
        <v>802</v>
      </c>
      <c r="AV115" s="14" t="s">
        <v>894</v>
      </c>
      <c r="AW115" s="14" t="s">
        <v>755</v>
      </c>
      <c r="AX115" s="14" t="s">
        <v>799</v>
      </c>
      <c r="AY115" s="221" t="s">
        <v>887</v>
      </c>
    </row>
    <row r="116" spans="2:65" s="1" customFormat="1" ht="22.5" customHeight="1">
      <c r="B116" s="171"/>
      <c r="C116" s="172" t="s">
        <v>924</v>
      </c>
      <c r="D116" s="172" t="s">
        <v>889</v>
      </c>
      <c r="E116" s="173" t="s">
        <v>974</v>
      </c>
      <c r="F116" s="174" t="s">
        <v>975</v>
      </c>
      <c r="G116" s="175" t="s">
        <v>927</v>
      </c>
      <c r="H116" s="176">
        <v>4.4169999999999998</v>
      </c>
      <c r="I116" s="177"/>
      <c r="J116" s="178">
        <f>ROUND(I116*H116,2)</f>
        <v>0</v>
      </c>
      <c r="K116" s="174" t="s">
        <v>893</v>
      </c>
      <c r="L116" s="41"/>
      <c r="M116" s="179" t="s">
        <v>726</v>
      </c>
      <c r="N116" s="180" t="s">
        <v>762</v>
      </c>
      <c r="O116" s="42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24" t="s">
        <v>894</v>
      </c>
      <c r="AT116" s="24" t="s">
        <v>889</v>
      </c>
      <c r="AU116" s="24" t="s">
        <v>802</v>
      </c>
      <c r="AY116" s="24" t="s">
        <v>887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24" t="s">
        <v>799</v>
      </c>
      <c r="BK116" s="183">
        <f>ROUND(I116*H116,2)</f>
        <v>0</v>
      </c>
      <c r="BL116" s="24" t="s">
        <v>894</v>
      </c>
      <c r="BM116" s="24" t="s">
        <v>1322</v>
      </c>
    </row>
    <row r="117" spans="2:65" s="1" customFormat="1" ht="22.5" customHeight="1">
      <c r="B117" s="171"/>
      <c r="C117" s="172" t="s">
        <v>938</v>
      </c>
      <c r="D117" s="172" t="s">
        <v>889</v>
      </c>
      <c r="E117" s="173" t="s">
        <v>977</v>
      </c>
      <c r="F117" s="174" t="s">
        <v>978</v>
      </c>
      <c r="G117" s="175" t="s">
        <v>979</v>
      </c>
      <c r="H117" s="176">
        <v>7.0670000000000002</v>
      </c>
      <c r="I117" s="177"/>
      <c r="J117" s="178">
        <f>ROUND(I117*H117,2)</f>
        <v>0</v>
      </c>
      <c r="K117" s="174" t="s">
        <v>893</v>
      </c>
      <c r="L117" s="41"/>
      <c r="M117" s="179" t="s">
        <v>726</v>
      </c>
      <c r="N117" s="180" t="s">
        <v>762</v>
      </c>
      <c r="O117" s="42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4" t="s">
        <v>894</v>
      </c>
      <c r="AT117" s="24" t="s">
        <v>889</v>
      </c>
      <c r="AU117" s="24" t="s">
        <v>802</v>
      </c>
      <c r="AY117" s="24" t="s">
        <v>887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4" t="s">
        <v>799</v>
      </c>
      <c r="BK117" s="183">
        <f>ROUND(I117*H117,2)</f>
        <v>0</v>
      </c>
      <c r="BL117" s="24" t="s">
        <v>894</v>
      </c>
      <c r="BM117" s="24" t="s">
        <v>1323</v>
      </c>
    </row>
    <row r="118" spans="2:65" s="12" customFormat="1">
      <c r="B118" s="193"/>
      <c r="D118" s="194" t="s">
        <v>896</v>
      </c>
      <c r="F118" s="196" t="s">
        <v>1324</v>
      </c>
      <c r="H118" s="197">
        <v>7.0670000000000002</v>
      </c>
      <c r="I118" s="198"/>
      <c r="L118" s="193"/>
      <c r="M118" s="199"/>
      <c r="N118" s="200"/>
      <c r="O118" s="200"/>
      <c r="P118" s="200"/>
      <c r="Q118" s="200"/>
      <c r="R118" s="200"/>
      <c r="S118" s="200"/>
      <c r="T118" s="201"/>
      <c r="AT118" s="202" t="s">
        <v>896</v>
      </c>
      <c r="AU118" s="202" t="s">
        <v>802</v>
      </c>
      <c r="AV118" s="12" t="s">
        <v>802</v>
      </c>
      <c r="AW118" s="12" t="s">
        <v>727</v>
      </c>
      <c r="AX118" s="12" t="s">
        <v>799</v>
      </c>
      <c r="AY118" s="202" t="s">
        <v>887</v>
      </c>
    </row>
    <row r="119" spans="2:65" s="1" customFormat="1" ht="31.5" customHeight="1">
      <c r="B119" s="171"/>
      <c r="C119" s="172" t="s">
        <v>943</v>
      </c>
      <c r="D119" s="172" t="s">
        <v>889</v>
      </c>
      <c r="E119" s="173" t="s">
        <v>1325</v>
      </c>
      <c r="F119" s="174" t="s">
        <v>1326</v>
      </c>
      <c r="G119" s="175" t="s">
        <v>892</v>
      </c>
      <c r="H119" s="176">
        <v>1.75</v>
      </c>
      <c r="I119" s="177"/>
      <c r="J119" s="178">
        <f>ROUND(I119*H119,2)</f>
        <v>0</v>
      </c>
      <c r="K119" s="174" t="s">
        <v>893</v>
      </c>
      <c r="L119" s="41"/>
      <c r="M119" s="179" t="s">
        <v>726</v>
      </c>
      <c r="N119" s="180" t="s">
        <v>762</v>
      </c>
      <c r="O119" s="42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24" t="s">
        <v>894</v>
      </c>
      <c r="AT119" s="24" t="s">
        <v>889</v>
      </c>
      <c r="AU119" s="24" t="s">
        <v>802</v>
      </c>
      <c r="AY119" s="24" t="s">
        <v>887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24" t="s">
        <v>799</v>
      </c>
      <c r="BK119" s="183">
        <f>ROUND(I119*H119,2)</f>
        <v>0</v>
      </c>
      <c r="BL119" s="24" t="s">
        <v>894</v>
      </c>
      <c r="BM119" s="24" t="s">
        <v>1327</v>
      </c>
    </row>
    <row r="120" spans="2:65" s="1" customFormat="1" ht="31.5" customHeight="1">
      <c r="B120" s="171"/>
      <c r="C120" s="172" t="s">
        <v>949</v>
      </c>
      <c r="D120" s="172" t="s">
        <v>889</v>
      </c>
      <c r="E120" s="173" t="s">
        <v>1328</v>
      </c>
      <c r="F120" s="174" t="s">
        <v>1329</v>
      </c>
      <c r="G120" s="175" t="s">
        <v>892</v>
      </c>
      <c r="H120" s="176">
        <v>25.27</v>
      </c>
      <c r="I120" s="177"/>
      <c r="J120" s="178">
        <f>ROUND(I120*H120,2)</f>
        <v>0</v>
      </c>
      <c r="K120" s="174" t="s">
        <v>893</v>
      </c>
      <c r="L120" s="41"/>
      <c r="M120" s="179" t="s">
        <v>726</v>
      </c>
      <c r="N120" s="180" t="s">
        <v>762</v>
      </c>
      <c r="O120" s="42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24" t="s">
        <v>894</v>
      </c>
      <c r="AT120" s="24" t="s">
        <v>889</v>
      </c>
      <c r="AU120" s="24" t="s">
        <v>802</v>
      </c>
      <c r="AY120" s="24" t="s">
        <v>887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24" t="s">
        <v>799</v>
      </c>
      <c r="BK120" s="183">
        <f>ROUND(I120*H120,2)</f>
        <v>0</v>
      </c>
      <c r="BL120" s="24" t="s">
        <v>894</v>
      </c>
      <c r="BM120" s="24" t="s">
        <v>1330</v>
      </c>
    </row>
    <row r="121" spans="2:65" s="12" customFormat="1">
      <c r="B121" s="193"/>
      <c r="D121" s="194" t="s">
        <v>896</v>
      </c>
      <c r="E121" s="195" t="s">
        <v>726</v>
      </c>
      <c r="F121" s="196" t="s">
        <v>1331</v>
      </c>
      <c r="H121" s="197">
        <v>25.27</v>
      </c>
      <c r="I121" s="198"/>
      <c r="L121" s="193"/>
      <c r="M121" s="199"/>
      <c r="N121" s="200"/>
      <c r="O121" s="200"/>
      <c r="P121" s="200"/>
      <c r="Q121" s="200"/>
      <c r="R121" s="200"/>
      <c r="S121" s="200"/>
      <c r="T121" s="201"/>
      <c r="AT121" s="202" t="s">
        <v>896</v>
      </c>
      <c r="AU121" s="202" t="s">
        <v>802</v>
      </c>
      <c r="AV121" s="12" t="s">
        <v>802</v>
      </c>
      <c r="AW121" s="12" t="s">
        <v>755</v>
      </c>
      <c r="AX121" s="12" t="s">
        <v>799</v>
      </c>
      <c r="AY121" s="202" t="s">
        <v>887</v>
      </c>
    </row>
    <row r="122" spans="2:65" s="1" customFormat="1" ht="31.5" customHeight="1">
      <c r="B122" s="171"/>
      <c r="C122" s="172" t="s">
        <v>954</v>
      </c>
      <c r="D122" s="172" t="s">
        <v>889</v>
      </c>
      <c r="E122" s="173" t="s">
        <v>1332</v>
      </c>
      <c r="F122" s="174" t="s">
        <v>1333</v>
      </c>
      <c r="G122" s="175" t="s">
        <v>892</v>
      </c>
      <c r="H122" s="176">
        <v>25.27</v>
      </c>
      <c r="I122" s="177"/>
      <c r="J122" s="178">
        <f>ROUND(I122*H122,2)</f>
        <v>0</v>
      </c>
      <c r="K122" s="174" t="s">
        <v>893</v>
      </c>
      <c r="L122" s="41"/>
      <c r="M122" s="179" t="s">
        <v>726</v>
      </c>
      <c r="N122" s="180" t="s">
        <v>762</v>
      </c>
      <c r="O122" s="42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24" t="s">
        <v>894</v>
      </c>
      <c r="AT122" s="24" t="s">
        <v>889</v>
      </c>
      <c r="AU122" s="24" t="s">
        <v>802</v>
      </c>
      <c r="AY122" s="24" t="s">
        <v>887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24" t="s">
        <v>799</v>
      </c>
      <c r="BK122" s="183">
        <f>ROUND(I122*H122,2)</f>
        <v>0</v>
      </c>
      <c r="BL122" s="24" t="s">
        <v>894</v>
      </c>
      <c r="BM122" s="24" t="s">
        <v>1334</v>
      </c>
    </row>
    <row r="123" spans="2:65" s="12" customFormat="1">
      <c r="B123" s="193"/>
      <c r="D123" s="194" t="s">
        <v>896</v>
      </c>
      <c r="E123" s="195" t="s">
        <v>726</v>
      </c>
      <c r="F123" s="196" t="s">
        <v>1331</v>
      </c>
      <c r="H123" s="197">
        <v>25.27</v>
      </c>
      <c r="I123" s="198"/>
      <c r="L123" s="193"/>
      <c r="M123" s="199"/>
      <c r="N123" s="200"/>
      <c r="O123" s="200"/>
      <c r="P123" s="200"/>
      <c r="Q123" s="200"/>
      <c r="R123" s="200"/>
      <c r="S123" s="200"/>
      <c r="T123" s="201"/>
      <c r="AT123" s="202" t="s">
        <v>896</v>
      </c>
      <c r="AU123" s="202" t="s">
        <v>802</v>
      </c>
      <c r="AV123" s="12" t="s">
        <v>802</v>
      </c>
      <c r="AW123" s="12" t="s">
        <v>755</v>
      </c>
      <c r="AX123" s="12" t="s">
        <v>799</v>
      </c>
      <c r="AY123" s="202" t="s">
        <v>887</v>
      </c>
    </row>
    <row r="124" spans="2:65" s="1" customFormat="1" ht="22.5" customHeight="1">
      <c r="B124" s="171"/>
      <c r="C124" s="222" t="s">
        <v>960</v>
      </c>
      <c r="D124" s="222" t="s">
        <v>995</v>
      </c>
      <c r="E124" s="223" t="s">
        <v>1335</v>
      </c>
      <c r="F124" s="224" t="s">
        <v>1336</v>
      </c>
      <c r="G124" s="225" t="s">
        <v>1337</v>
      </c>
      <c r="H124" s="226">
        <v>6.8000000000000005E-2</v>
      </c>
      <c r="I124" s="227"/>
      <c r="J124" s="228">
        <f>ROUND(I124*H124,2)</f>
        <v>0</v>
      </c>
      <c r="K124" s="224" t="s">
        <v>893</v>
      </c>
      <c r="L124" s="229"/>
      <c r="M124" s="230" t="s">
        <v>726</v>
      </c>
      <c r="N124" s="231" t="s">
        <v>762</v>
      </c>
      <c r="O124" s="42"/>
      <c r="P124" s="181">
        <f>O124*H124</f>
        <v>0</v>
      </c>
      <c r="Q124" s="181">
        <v>1E-3</v>
      </c>
      <c r="R124" s="181">
        <f>Q124*H124</f>
        <v>6.8000000000000013E-5</v>
      </c>
      <c r="S124" s="181">
        <v>0</v>
      </c>
      <c r="T124" s="182">
        <f>S124*H124</f>
        <v>0</v>
      </c>
      <c r="AR124" s="24" t="s">
        <v>938</v>
      </c>
      <c r="AT124" s="24" t="s">
        <v>995</v>
      </c>
      <c r="AU124" s="24" t="s">
        <v>802</v>
      </c>
      <c r="AY124" s="24" t="s">
        <v>887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24" t="s">
        <v>799</v>
      </c>
      <c r="BK124" s="183">
        <f>ROUND(I124*H124,2)</f>
        <v>0</v>
      </c>
      <c r="BL124" s="24" t="s">
        <v>894</v>
      </c>
      <c r="BM124" s="24" t="s">
        <v>1338</v>
      </c>
    </row>
    <row r="125" spans="2:65" s="12" customFormat="1">
      <c r="B125" s="193"/>
      <c r="D125" s="185" t="s">
        <v>896</v>
      </c>
      <c r="E125" s="202" t="s">
        <v>726</v>
      </c>
      <c r="F125" s="203" t="s">
        <v>1339</v>
      </c>
      <c r="H125" s="204">
        <v>25.27</v>
      </c>
      <c r="I125" s="198"/>
      <c r="L125" s="193"/>
      <c r="M125" s="199"/>
      <c r="N125" s="200"/>
      <c r="O125" s="200"/>
      <c r="P125" s="200"/>
      <c r="Q125" s="200"/>
      <c r="R125" s="200"/>
      <c r="S125" s="200"/>
      <c r="T125" s="201"/>
      <c r="AT125" s="202" t="s">
        <v>896</v>
      </c>
      <c r="AU125" s="202" t="s">
        <v>802</v>
      </c>
      <c r="AV125" s="12" t="s">
        <v>802</v>
      </c>
      <c r="AW125" s="12" t="s">
        <v>755</v>
      </c>
      <c r="AX125" s="12" t="s">
        <v>791</v>
      </c>
      <c r="AY125" s="202" t="s">
        <v>887</v>
      </c>
    </row>
    <row r="126" spans="2:65" s="12" customFormat="1">
      <c r="B126" s="193"/>
      <c r="D126" s="185" t="s">
        <v>896</v>
      </c>
      <c r="E126" s="202" t="s">
        <v>726</v>
      </c>
      <c r="F126" s="203" t="s">
        <v>1340</v>
      </c>
      <c r="H126" s="204">
        <v>1.75</v>
      </c>
      <c r="I126" s="198"/>
      <c r="L126" s="193"/>
      <c r="M126" s="199"/>
      <c r="N126" s="200"/>
      <c r="O126" s="200"/>
      <c r="P126" s="200"/>
      <c r="Q126" s="200"/>
      <c r="R126" s="200"/>
      <c r="S126" s="200"/>
      <c r="T126" s="201"/>
      <c r="AT126" s="202" t="s">
        <v>896</v>
      </c>
      <c r="AU126" s="202" t="s">
        <v>802</v>
      </c>
      <c r="AV126" s="12" t="s">
        <v>802</v>
      </c>
      <c r="AW126" s="12" t="s">
        <v>755</v>
      </c>
      <c r="AX126" s="12" t="s">
        <v>791</v>
      </c>
      <c r="AY126" s="202" t="s">
        <v>887</v>
      </c>
    </row>
    <row r="127" spans="2:65" s="14" customFormat="1">
      <c r="B127" s="213"/>
      <c r="D127" s="185" t="s">
        <v>896</v>
      </c>
      <c r="E127" s="232" t="s">
        <v>726</v>
      </c>
      <c r="F127" s="233" t="s">
        <v>966</v>
      </c>
      <c r="H127" s="234">
        <v>27.02</v>
      </c>
      <c r="I127" s="217"/>
      <c r="L127" s="213"/>
      <c r="M127" s="218"/>
      <c r="N127" s="219"/>
      <c r="O127" s="219"/>
      <c r="P127" s="219"/>
      <c r="Q127" s="219"/>
      <c r="R127" s="219"/>
      <c r="S127" s="219"/>
      <c r="T127" s="220"/>
      <c r="AT127" s="221" t="s">
        <v>896</v>
      </c>
      <c r="AU127" s="221" t="s">
        <v>802</v>
      </c>
      <c r="AV127" s="14" t="s">
        <v>894</v>
      </c>
      <c r="AW127" s="14" t="s">
        <v>755</v>
      </c>
      <c r="AX127" s="14" t="s">
        <v>799</v>
      </c>
      <c r="AY127" s="221" t="s">
        <v>887</v>
      </c>
    </row>
    <row r="128" spans="2:65" s="12" customFormat="1">
      <c r="B128" s="193"/>
      <c r="D128" s="194" t="s">
        <v>896</v>
      </c>
      <c r="F128" s="196" t="s">
        <v>1341</v>
      </c>
      <c r="H128" s="197">
        <v>6.8000000000000005E-2</v>
      </c>
      <c r="I128" s="198"/>
      <c r="L128" s="193"/>
      <c r="M128" s="199"/>
      <c r="N128" s="200"/>
      <c r="O128" s="200"/>
      <c r="P128" s="200"/>
      <c r="Q128" s="200"/>
      <c r="R128" s="200"/>
      <c r="S128" s="200"/>
      <c r="T128" s="201"/>
      <c r="AT128" s="202" t="s">
        <v>896</v>
      </c>
      <c r="AU128" s="202" t="s">
        <v>802</v>
      </c>
      <c r="AV128" s="12" t="s">
        <v>802</v>
      </c>
      <c r="AW128" s="12" t="s">
        <v>727</v>
      </c>
      <c r="AX128" s="12" t="s">
        <v>799</v>
      </c>
      <c r="AY128" s="202" t="s">
        <v>887</v>
      </c>
    </row>
    <row r="129" spans="2:65" s="1" customFormat="1" ht="22.5" customHeight="1">
      <c r="B129" s="171"/>
      <c r="C129" s="172" t="s">
        <v>967</v>
      </c>
      <c r="D129" s="172" t="s">
        <v>889</v>
      </c>
      <c r="E129" s="173" t="s">
        <v>1342</v>
      </c>
      <c r="F129" s="174" t="s">
        <v>1343</v>
      </c>
      <c r="G129" s="175" t="s">
        <v>892</v>
      </c>
      <c r="H129" s="176">
        <v>25.27</v>
      </c>
      <c r="I129" s="177"/>
      <c r="J129" s="178">
        <f>ROUND(I129*H129,2)</f>
        <v>0</v>
      </c>
      <c r="K129" s="174" t="s">
        <v>893</v>
      </c>
      <c r="L129" s="41"/>
      <c r="M129" s="179" t="s">
        <v>726</v>
      </c>
      <c r="N129" s="180" t="s">
        <v>762</v>
      </c>
      <c r="O129" s="42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24" t="s">
        <v>894</v>
      </c>
      <c r="AT129" s="24" t="s">
        <v>889</v>
      </c>
      <c r="AU129" s="24" t="s">
        <v>802</v>
      </c>
      <c r="AY129" s="24" t="s">
        <v>887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4" t="s">
        <v>799</v>
      </c>
      <c r="BK129" s="183">
        <f>ROUND(I129*H129,2)</f>
        <v>0</v>
      </c>
      <c r="BL129" s="24" t="s">
        <v>894</v>
      </c>
      <c r="BM129" s="24" t="s">
        <v>1344</v>
      </c>
    </row>
    <row r="130" spans="2:65" s="11" customFormat="1">
      <c r="B130" s="184"/>
      <c r="D130" s="185" t="s">
        <v>896</v>
      </c>
      <c r="E130" s="186" t="s">
        <v>726</v>
      </c>
      <c r="F130" s="187" t="s">
        <v>1345</v>
      </c>
      <c r="H130" s="188" t="s">
        <v>726</v>
      </c>
      <c r="I130" s="189"/>
      <c r="L130" s="184"/>
      <c r="M130" s="190"/>
      <c r="N130" s="191"/>
      <c r="O130" s="191"/>
      <c r="P130" s="191"/>
      <c r="Q130" s="191"/>
      <c r="R130" s="191"/>
      <c r="S130" s="191"/>
      <c r="T130" s="192"/>
      <c r="AT130" s="188" t="s">
        <v>896</v>
      </c>
      <c r="AU130" s="188" t="s">
        <v>802</v>
      </c>
      <c r="AV130" s="11" t="s">
        <v>799</v>
      </c>
      <c r="AW130" s="11" t="s">
        <v>755</v>
      </c>
      <c r="AX130" s="11" t="s">
        <v>791</v>
      </c>
      <c r="AY130" s="188" t="s">
        <v>887</v>
      </c>
    </row>
    <row r="131" spans="2:65" s="12" customFormat="1">
      <c r="B131" s="193"/>
      <c r="D131" s="194" t="s">
        <v>896</v>
      </c>
      <c r="E131" s="195" t="s">
        <v>726</v>
      </c>
      <c r="F131" s="196" t="s">
        <v>1331</v>
      </c>
      <c r="H131" s="197">
        <v>25.27</v>
      </c>
      <c r="I131" s="198"/>
      <c r="L131" s="193"/>
      <c r="M131" s="199"/>
      <c r="N131" s="200"/>
      <c r="O131" s="200"/>
      <c r="P131" s="200"/>
      <c r="Q131" s="200"/>
      <c r="R131" s="200"/>
      <c r="S131" s="200"/>
      <c r="T131" s="201"/>
      <c r="AT131" s="202" t="s">
        <v>896</v>
      </c>
      <c r="AU131" s="202" t="s">
        <v>802</v>
      </c>
      <c r="AV131" s="12" t="s">
        <v>802</v>
      </c>
      <c r="AW131" s="12" t="s">
        <v>755</v>
      </c>
      <c r="AX131" s="12" t="s">
        <v>799</v>
      </c>
      <c r="AY131" s="202" t="s">
        <v>887</v>
      </c>
    </row>
    <row r="132" spans="2:65" s="1" customFormat="1" ht="22.5" customHeight="1">
      <c r="B132" s="171"/>
      <c r="C132" s="172" t="s">
        <v>973</v>
      </c>
      <c r="D132" s="172" t="s">
        <v>889</v>
      </c>
      <c r="E132" s="173" t="s">
        <v>1001</v>
      </c>
      <c r="F132" s="174" t="s">
        <v>1002</v>
      </c>
      <c r="G132" s="175" t="s">
        <v>892</v>
      </c>
      <c r="H132" s="176">
        <v>7.95</v>
      </c>
      <c r="I132" s="177"/>
      <c r="J132" s="178">
        <f>ROUND(I132*H132,2)</f>
        <v>0</v>
      </c>
      <c r="K132" s="174" t="s">
        <v>893</v>
      </c>
      <c r="L132" s="41"/>
      <c r="M132" s="179" t="s">
        <v>726</v>
      </c>
      <c r="N132" s="180" t="s">
        <v>762</v>
      </c>
      <c r="O132" s="42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AR132" s="24" t="s">
        <v>894</v>
      </c>
      <c r="AT132" s="24" t="s">
        <v>889</v>
      </c>
      <c r="AU132" s="24" t="s">
        <v>802</v>
      </c>
      <c r="AY132" s="24" t="s">
        <v>887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24" t="s">
        <v>799</v>
      </c>
      <c r="BK132" s="183">
        <f>ROUND(I132*H132,2)</f>
        <v>0</v>
      </c>
      <c r="BL132" s="24" t="s">
        <v>894</v>
      </c>
      <c r="BM132" s="24" t="s">
        <v>1346</v>
      </c>
    </row>
    <row r="133" spans="2:65" s="11" customFormat="1">
      <c r="B133" s="184"/>
      <c r="D133" s="185" t="s">
        <v>896</v>
      </c>
      <c r="E133" s="186" t="s">
        <v>726</v>
      </c>
      <c r="F133" s="187" t="s">
        <v>1347</v>
      </c>
      <c r="H133" s="188" t="s">
        <v>726</v>
      </c>
      <c r="I133" s="189"/>
      <c r="L133" s="184"/>
      <c r="M133" s="190"/>
      <c r="N133" s="191"/>
      <c r="O133" s="191"/>
      <c r="P133" s="191"/>
      <c r="Q133" s="191"/>
      <c r="R133" s="191"/>
      <c r="S133" s="191"/>
      <c r="T133" s="192"/>
      <c r="AT133" s="188" t="s">
        <v>896</v>
      </c>
      <c r="AU133" s="188" t="s">
        <v>802</v>
      </c>
      <c r="AV133" s="11" t="s">
        <v>799</v>
      </c>
      <c r="AW133" s="11" t="s">
        <v>755</v>
      </c>
      <c r="AX133" s="11" t="s">
        <v>791</v>
      </c>
      <c r="AY133" s="188" t="s">
        <v>887</v>
      </c>
    </row>
    <row r="134" spans="2:65" s="12" customFormat="1">
      <c r="B134" s="193"/>
      <c r="D134" s="185" t="s">
        <v>896</v>
      </c>
      <c r="E134" s="202" t="s">
        <v>726</v>
      </c>
      <c r="F134" s="203" t="s">
        <v>1348</v>
      </c>
      <c r="H134" s="204">
        <v>3.5</v>
      </c>
      <c r="I134" s="198"/>
      <c r="L134" s="193"/>
      <c r="M134" s="199"/>
      <c r="N134" s="200"/>
      <c r="O134" s="200"/>
      <c r="P134" s="200"/>
      <c r="Q134" s="200"/>
      <c r="R134" s="200"/>
      <c r="S134" s="200"/>
      <c r="T134" s="201"/>
      <c r="AT134" s="202" t="s">
        <v>896</v>
      </c>
      <c r="AU134" s="202" t="s">
        <v>802</v>
      </c>
      <c r="AV134" s="12" t="s">
        <v>802</v>
      </c>
      <c r="AW134" s="12" t="s">
        <v>755</v>
      </c>
      <c r="AX134" s="12" t="s">
        <v>791</v>
      </c>
      <c r="AY134" s="202" t="s">
        <v>887</v>
      </c>
    </row>
    <row r="135" spans="2:65" s="11" customFormat="1">
      <c r="B135" s="184"/>
      <c r="D135" s="185" t="s">
        <v>896</v>
      </c>
      <c r="E135" s="186" t="s">
        <v>726</v>
      </c>
      <c r="F135" s="187" t="s">
        <v>1349</v>
      </c>
      <c r="H135" s="188" t="s">
        <v>726</v>
      </c>
      <c r="I135" s="189"/>
      <c r="L135" s="184"/>
      <c r="M135" s="190"/>
      <c r="N135" s="191"/>
      <c r="O135" s="191"/>
      <c r="P135" s="191"/>
      <c r="Q135" s="191"/>
      <c r="R135" s="191"/>
      <c r="S135" s="191"/>
      <c r="T135" s="192"/>
      <c r="AT135" s="188" t="s">
        <v>896</v>
      </c>
      <c r="AU135" s="188" t="s">
        <v>802</v>
      </c>
      <c r="AV135" s="11" t="s">
        <v>799</v>
      </c>
      <c r="AW135" s="11" t="s">
        <v>755</v>
      </c>
      <c r="AX135" s="11" t="s">
        <v>791</v>
      </c>
      <c r="AY135" s="188" t="s">
        <v>887</v>
      </c>
    </row>
    <row r="136" spans="2:65" s="12" customFormat="1">
      <c r="B136" s="193"/>
      <c r="D136" s="185" t="s">
        <v>896</v>
      </c>
      <c r="E136" s="202" t="s">
        <v>726</v>
      </c>
      <c r="F136" s="203" t="s">
        <v>1350</v>
      </c>
      <c r="H136" s="204">
        <v>2.7</v>
      </c>
      <c r="I136" s="198"/>
      <c r="L136" s="193"/>
      <c r="M136" s="199"/>
      <c r="N136" s="200"/>
      <c r="O136" s="200"/>
      <c r="P136" s="200"/>
      <c r="Q136" s="200"/>
      <c r="R136" s="200"/>
      <c r="S136" s="200"/>
      <c r="T136" s="201"/>
      <c r="AT136" s="202" t="s">
        <v>896</v>
      </c>
      <c r="AU136" s="202" t="s">
        <v>802</v>
      </c>
      <c r="AV136" s="12" t="s">
        <v>802</v>
      </c>
      <c r="AW136" s="12" t="s">
        <v>755</v>
      </c>
      <c r="AX136" s="12" t="s">
        <v>791</v>
      </c>
      <c r="AY136" s="202" t="s">
        <v>887</v>
      </c>
    </row>
    <row r="137" spans="2:65" s="11" customFormat="1">
      <c r="B137" s="184"/>
      <c r="D137" s="185" t="s">
        <v>896</v>
      </c>
      <c r="E137" s="186" t="s">
        <v>726</v>
      </c>
      <c r="F137" s="187" t="s">
        <v>1351</v>
      </c>
      <c r="H137" s="188" t="s">
        <v>726</v>
      </c>
      <c r="I137" s="189"/>
      <c r="L137" s="184"/>
      <c r="M137" s="190"/>
      <c r="N137" s="191"/>
      <c r="O137" s="191"/>
      <c r="P137" s="191"/>
      <c r="Q137" s="191"/>
      <c r="R137" s="191"/>
      <c r="S137" s="191"/>
      <c r="T137" s="192"/>
      <c r="AT137" s="188" t="s">
        <v>896</v>
      </c>
      <c r="AU137" s="188" t="s">
        <v>802</v>
      </c>
      <c r="AV137" s="11" t="s">
        <v>799</v>
      </c>
      <c r="AW137" s="11" t="s">
        <v>755</v>
      </c>
      <c r="AX137" s="11" t="s">
        <v>791</v>
      </c>
      <c r="AY137" s="188" t="s">
        <v>887</v>
      </c>
    </row>
    <row r="138" spans="2:65" s="12" customFormat="1">
      <c r="B138" s="193"/>
      <c r="D138" s="185" t="s">
        <v>896</v>
      </c>
      <c r="E138" s="202" t="s">
        <v>726</v>
      </c>
      <c r="F138" s="203" t="s">
        <v>1340</v>
      </c>
      <c r="H138" s="204">
        <v>1.75</v>
      </c>
      <c r="I138" s="198"/>
      <c r="L138" s="193"/>
      <c r="M138" s="199"/>
      <c r="N138" s="200"/>
      <c r="O138" s="200"/>
      <c r="P138" s="200"/>
      <c r="Q138" s="200"/>
      <c r="R138" s="200"/>
      <c r="S138" s="200"/>
      <c r="T138" s="201"/>
      <c r="AT138" s="202" t="s">
        <v>896</v>
      </c>
      <c r="AU138" s="202" t="s">
        <v>802</v>
      </c>
      <c r="AV138" s="12" t="s">
        <v>802</v>
      </c>
      <c r="AW138" s="12" t="s">
        <v>755</v>
      </c>
      <c r="AX138" s="12" t="s">
        <v>791</v>
      </c>
      <c r="AY138" s="202" t="s">
        <v>887</v>
      </c>
    </row>
    <row r="139" spans="2:65" s="14" customFormat="1">
      <c r="B139" s="213"/>
      <c r="D139" s="194" t="s">
        <v>896</v>
      </c>
      <c r="E139" s="214" t="s">
        <v>726</v>
      </c>
      <c r="F139" s="215" t="s">
        <v>966</v>
      </c>
      <c r="H139" s="216">
        <v>7.95</v>
      </c>
      <c r="I139" s="217"/>
      <c r="L139" s="213"/>
      <c r="M139" s="218"/>
      <c r="N139" s="219"/>
      <c r="O139" s="219"/>
      <c r="P139" s="219"/>
      <c r="Q139" s="219"/>
      <c r="R139" s="219"/>
      <c r="S139" s="219"/>
      <c r="T139" s="220"/>
      <c r="AT139" s="221" t="s">
        <v>896</v>
      </c>
      <c r="AU139" s="221" t="s">
        <v>802</v>
      </c>
      <c r="AV139" s="14" t="s">
        <v>894</v>
      </c>
      <c r="AW139" s="14" t="s">
        <v>755</v>
      </c>
      <c r="AX139" s="14" t="s">
        <v>799</v>
      </c>
      <c r="AY139" s="221" t="s">
        <v>887</v>
      </c>
    </row>
    <row r="140" spans="2:65" s="1" customFormat="1" ht="22.5" customHeight="1">
      <c r="B140" s="171"/>
      <c r="C140" s="172" t="s">
        <v>732</v>
      </c>
      <c r="D140" s="172" t="s">
        <v>889</v>
      </c>
      <c r="E140" s="173" t="s">
        <v>1352</v>
      </c>
      <c r="F140" s="174" t="s">
        <v>1353</v>
      </c>
      <c r="G140" s="175" t="s">
        <v>927</v>
      </c>
      <c r="H140" s="176">
        <v>0.189</v>
      </c>
      <c r="I140" s="177"/>
      <c r="J140" s="178">
        <f>ROUND(I140*H140,2)</f>
        <v>0</v>
      </c>
      <c r="K140" s="174" t="s">
        <v>893</v>
      </c>
      <c r="L140" s="41"/>
      <c r="M140" s="179" t="s">
        <v>726</v>
      </c>
      <c r="N140" s="180" t="s">
        <v>762</v>
      </c>
      <c r="O140" s="42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4" t="s">
        <v>894</v>
      </c>
      <c r="AT140" s="24" t="s">
        <v>889</v>
      </c>
      <c r="AU140" s="24" t="s">
        <v>802</v>
      </c>
      <c r="AY140" s="24" t="s">
        <v>887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4" t="s">
        <v>799</v>
      </c>
      <c r="BK140" s="183">
        <f>ROUND(I140*H140,2)</f>
        <v>0</v>
      </c>
      <c r="BL140" s="24" t="s">
        <v>894</v>
      </c>
      <c r="BM140" s="24" t="s">
        <v>1354</v>
      </c>
    </row>
    <row r="141" spans="2:65" s="12" customFormat="1">
      <c r="B141" s="193"/>
      <c r="D141" s="185" t="s">
        <v>896</v>
      </c>
      <c r="E141" s="202" t="s">
        <v>726</v>
      </c>
      <c r="F141" s="203" t="s">
        <v>1355</v>
      </c>
      <c r="H141" s="204">
        <v>27.02</v>
      </c>
      <c r="I141" s="198"/>
      <c r="L141" s="193"/>
      <c r="M141" s="199"/>
      <c r="N141" s="200"/>
      <c r="O141" s="200"/>
      <c r="P141" s="200"/>
      <c r="Q141" s="200"/>
      <c r="R141" s="200"/>
      <c r="S141" s="200"/>
      <c r="T141" s="201"/>
      <c r="AT141" s="202" t="s">
        <v>896</v>
      </c>
      <c r="AU141" s="202" t="s">
        <v>802</v>
      </c>
      <c r="AV141" s="12" t="s">
        <v>802</v>
      </c>
      <c r="AW141" s="12" t="s">
        <v>755</v>
      </c>
      <c r="AX141" s="12" t="s">
        <v>799</v>
      </c>
      <c r="AY141" s="202" t="s">
        <v>887</v>
      </c>
    </row>
    <row r="142" spans="2:65" s="12" customFormat="1">
      <c r="B142" s="193"/>
      <c r="D142" s="185" t="s">
        <v>896</v>
      </c>
      <c r="F142" s="203" t="s">
        <v>1356</v>
      </c>
      <c r="H142" s="204">
        <v>0.189</v>
      </c>
      <c r="I142" s="198"/>
      <c r="L142" s="193"/>
      <c r="M142" s="199"/>
      <c r="N142" s="200"/>
      <c r="O142" s="200"/>
      <c r="P142" s="200"/>
      <c r="Q142" s="200"/>
      <c r="R142" s="200"/>
      <c r="S142" s="200"/>
      <c r="T142" s="201"/>
      <c r="AT142" s="202" t="s">
        <v>896</v>
      </c>
      <c r="AU142" s="202" t="s">
        <v>802</v>
      </c>
      <c r="AV142" s="12" t="s">
        <v>802</v>
      </c>
      <c r="AW142" s="12" t="s">
        <v>727</v>
      </c>
      <c r="AX142" s="12" t="s">
        <v>799</v>
      </c>
      <c r="AY142" s="202" t="s">
        <v>887</v>
      </c>
    </row>
    <row r="143" spans="2:65" s="10" customFormat="1" ht="29.85" customHeight="1">
      <c r="B143" s="157"/>
      <c r="D143" s="168" t="s">
        <v>790</v>
      </c>
      <c r="E143" s="169" t="s">
        <v>904</v>
      </c>
      <c r="F143" s="169" t="s">
        <v>1035</v>
      </c>
      <c r="I143" s="160"/>
      <c r="J143" s="170">
        <f>BK143</f>
        <v>0</v>
      </c>
      <c r="L143" s="157"/>
      <c r="M143" s="162"/>
      <c r="N143" s="163"/>
      <c r="O143" s="163"/>
      <c r="P143" s="164">
        <f>SUM(P144:P148)</f>
        <v>0</v>
      </c>
      <c r="Q143" s="163"/>
      <c r="R143" s="164">
        <f>SUM(R144:R148)</f>
        <v>1.3991199999999999</v>
      </c>
      <c r="S143" s="163"/>
      <c r="T143" s="165">
        <f>SUM(T144:T148)</f>
        <v>0</v>
      </c>
      <c r="AR143" s="158" t="s">
        <v>799</v>
      </c>
      <c r="AT143" s="166" t="s">
        <v>790</v>
      </c>
      <c r="AU143" s="166" t="s">
        <v>799</v>
      </c>
      <c r="AY143" s="158" t="s">
        <v>887</v>
      </c>
      <c r="BK143" s="167">
        <f>SUM(BK144:BK148)</f>
        <v>0</v>
      </c>
    </row>
    <row r="144" spans="2:65" s="1" customFormat="1" ht="31.5" customHeight="1">
      <c r="B144" s="171"/>
      <c r="C144" s="172" t="s">
        <v>982</v>
      </c>
      <c r="D144" s="172" t="s">
        <v>889</v>
      </c>
      <c r="E144" s="173" t="s">
        <v>1357</v>
      </c>
      <c r="F144" s="174" t="s">
        <v>1358</v>
      </c>
      <c r="G144" s="175" t="s">
        <v>1039</v>
      </c>
      <c r="H144" s="176">
        <v>8</v>
      </c>
      <c r="I144" s="177"/>
      <c r="J144" s="178">
        <f>ROUND(I144*H144,2)</f>
        <v>0</v>
      </c>
      <c r="K144" s="174" t="s">
        <v>893</v>
      </c>
      <c r="L144" s="41"/>
      <c r="M144" s="179" t="s">
        <v>726</v>
      </c>
      <c r="N144" s="180" t="s">
        <v>762</v>
      </c>
      <c r="O144" s="42"/>
      <c r="P144" s="181">
        <f>O144*H144</f>
        <v>0</v>
      </c>
      <c r="Q144" s="181">
        <v>0.17488999999999999</v>
      </c>
      <c r="R144" s="181">
        <f>Q144*H144</f>
        <v>1.3991199999999999</v>
      </c>
      <c r="S144" s="181">
        <v>0</v>
      </c>
      <c r="T144" s="182">
        <f>S144*H144</f>
        <v>0</v>
      </c>
      <c r="AR144" s="24" t="s">
        <v>894</v>
      </c>
      <c r="AT144" s="24" t="s">
        <v>889</v>
      </c>
      <c r="AU144" s="24" t="s">
        <v>802</v>
      </c>
      <c r="AY144" s="24" t="s">
        <v>887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24" t="s">
        <v>799</v>
      </c>
      <c r="BK144" s="183">
        <f>ROUND(I144*H144,2)</f>
        <v>0</v>
      </c>
      <c r="BL144" s="24" t="s">
        <v>894</v>
      </c>
      <c r="BM144" s="24" t="s">
        <v>1359</v>
      </c>
    </row>
    <row r="145" spans="2:65" s="12" customFormat="1">
      <c r="B145" s="193"/>
      <c r="D145" s="194" t="s">
        <v>896</v>
      </c>
      <c r="E145" s="195" t="s">
        <v>726</v>
      </c>
      <c r="F145" s="196" t="s">
        <v>1360</v>
      </c>
      <c r="H145" s="197">
        <v>8</v>
      </c>
      <c r="I145" s="198"/>
      <c r="L145" s="193"/>
      <c r="M145" s="199"/>
      <c r="N145" s="200"/>
      <c r="O145" s="200"/>
      <c r="P145" s="200"/>
      <c r="Q145" s="200"/>
      <c r="R145" s="200"/>
      <c r="S145" s="200"/>
      <c r="T145" s="201"/>
      <c r="AT145" s="202" t="s">
        <v>896</v>
      </c>
      <c r="AU145" s="202" t="s">
        <v>802</v>
      </c>
      <c r="AV145" s="12" t="s">
        <v>802</v>
      </c>
      <c r="AW145" s="12" t="s">
        <v>755</v>
      </c>
      <c r="AX145" s="12" t="s">
        <v>799</v>
      </c>
      <c r="AY145" s="202" t="s">
        <v>887</v>
      </c>
    </row>
    <row r="146" spans="2:65" s="1" customFormat="1" ht="22.5" customHeight="1">
      <c r="B146" s="171"/>
      <c r="C146" s="172" t="s">
        <v>994</v>
      </c>
      <c r="D146" s="172" t="s">
        <v>889</v>
      </c>
      <c r="E146" s="173" t="s">
        <v>1361</v>
      </c>
      <c r="F146" s="174" t="s">
        <v>1362</v>
      </c>
      <c r="G146" s="175" t="s">
        <v>1039</v>
      </c>
      <c r="H146" s="176">
        <v>1</v>
      </c>
      <c r="I146" s="177"/>
      <c r="J146" s="178">
        <f>ROUND(I146*H146,2)</f>
        <v>0</v>
      </c>
      <c r="K146" s="174" t="s">
        <v>893</v>
      </c>
      <c r="L146" s="41"/>
      <c r="M146" s="179" t="s">
        <v>726</v>
      </c>
      <c r="N146" s="180" t="s">
        <v>762</v>
      </c>
      <c r="O146" s="42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24" t="s">
        <v>894</v>
      </c>
      <c r="AT146" s="24" t="s">
        <v>889</v>
      </c>
      <c r="AU146" s="24" t="s">
        <v>802</v>
      </c>
      <c r="AY146" s="24" t="s">
        <v>887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24" t="s">
        <v>799</v>
      </c>
      <c r="BK146" s="183">
        <f>ROUND(I146*H146,2)</f>
        <v>0</v>
      </c>
      <c r="BL146" s="24" t="s">
        <v>894</v>
      </c>
      <c r="BM146" s="24" t="s">
        <v>1363</v>
      </c>
    </row>
    <row r="147" spans="2:65" s="1" customFormat="1" ht="22.5" customHeight="1">
      <c r="B147" s="171"/>
      <c r="C147" s="172" t="s">
        <v>1000</v>
      </c>
      <c r="D147" s="172" t="s">
        <v>889</v>
      </c>
      <c r="E147" s="173" t="s">
        <v>1364</v>
      </c>
      <c r="F147" s="174" t="s">
        <v>1365</v>
      </c>
      <c r="G147" s="175" t="s">
        <v>1039</v>
      </c>
      <c r="H147" s="176">
        <v>2</v>
      </c>
      <c r="I147" s="177"/>
      <c r="J147" s="178">
        <f>ROUND(I147*H147,2)</f>
        <v>0</v>
      </c>
      <c r="K147" s="174" t="s">
        <v>893</v>
      </c>
      <c r="L147" s="41"/>
      <c r="M147" s="179" t="s">
        <v>726</v>
      </c>
      <c r="N147" s="180" t="s">
        <v>762</v>
      </c>
      <c r="O147" s="42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24" t="s">
        <v>894</v>
      </c>
      <c r="AT147" s="24" t="s">
        <v>889</v>
      </c>
      <c r="AU147" s="24" t="s">
        <v>802</v>
      </c>
      <c r="AY147" s="24" t="s">
        <v>887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24" t="s">
        <v>799</v>
      </c>
      <c r="BK147" s="183">
        <f>ROUND(I147*H147,2)</f>
        <v>0</v>
      </c>
      <c r="BL147" s="24" t="s">
        <v>894</v>
      </c>
      <c r="BM147" s="24" t="s">
        <v>1366</v>
      </c>
    </row>
    <row r="148" spans="2:65" s="1" customFormat="1" ht="31.5" customHeight="1">
      <c r="B148" s="171"/>
      <c r="C148" s="172" t="s">
        <v>1015</v>
      </c>
      <c r="D148" s="172" t="s">
        <v>889</v>
      </c>
      <c r="E148" s="173" t="s">
        <v>1367</v>
      </c>
      <c r="F148" s="174" t="s">
        <v>1368</v>
      </c>
      <c r="G148" s="175" t="s">
        <v>1018</v>
      </c>
      <c r="H148" s="176">
        <v>8</v>
      </c>
      <c r="I148" s="177"/>
      <c r="J148" s="178">
        <f>ROUND(I148*H148,2)</f>
        <v>0</v>
      </c>
      <c r="K148" s="174" t="s">
        <v>893</v>
      </c>
      <c r="L148" s="41"/>
      <c r="M148" s="179" t="s">
        <v>726</v>
      </c>
      <c r="N148" s="180" t="s">
        <v>762</v>
      </c>
      <c r="O148" s="42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24" t="s">
        <v>894</v>
      </c>
      <c r="AT148" s="24" t="s">
        <v>889</v>
      </c>
      <c r="AU148" s="24" t="s">
        <v>802</v>
      </c>
      <c r="AY148" s="24" t="s">
        <v>887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24" t="s">
        <v>799</v>
      </c>
      <c r="BK148" s="183">
        <f>ROUND(I148*H148,2)</f>
        <v>0</v>
      </c>
      <c r="BL148" s="24" t="s">
        <v>894</v>
      </c>
      <c r="BM148" s="24" t="s">
        <v>1369</v>
      </c>
    </row>
    <row r="149" spans="2:65" s="10" customFormat="1" ht="29.85" customHeight="1">
      <c r="B149" s="157"/>
      <c r="D149" s="168" t="s">
        <v>790</v>
      </c>
      <c r="E149" s="169" t="s">
        <v>913</v>
      </c>
      <c r="F149" s="169" t="s">
        <v>1099</v>
      </c>
      <c r="I149" s="160"/>
      <c r="J149" s="170">
        <f>BK149</f>
        <v>0</v>
      </c>
      <c r="L149" s="157"/>
      <c r="M149" s="162"/>
      <c r="N149" s="163"/>
      <c r="O149" s="163"/>
      <c r="P149" s="164">
        <f>SUM(P150:P166)</f>
        <v>0</v>
      </c>
      <c r="Q149" s="163"/>
      <c r="R149" s="164">
        <f>SUM(R150:R166)</f>
        <v>1.0982475</v>
      </c>
      <c r="S149" s="163"/>
      <c r="T149" s="165">
        <f>SUM(T150:T166)</f>
        <v>0</v>
      </c>
      <c r="AR149" s="158" t="s">
        <v>799</v>
      </c>
      <c r="AT149" s="166" t="s">
        <v>790</v>
      </c>
      <c r="AU149" s="166" t="s">
        <v>799</v>
      </c>
      <c r="AY149" s="158" t="s">
        <v>887</v>
      </c>
      <c r="BK149" s="167">
        <f>SUM(BK150:BK166)</f>
        <v>0</v>
      </c>
    </row>
    <row r="150" spans="2:65" s="1" customFormat="1" ht="22.5" customHeight="1">
      <c r="B150" s="171"/>
      <c r="C150" s="172" t="s">
        <v>1023</v>
      </c>
      <c r="D150" s="172" t="s">
        <v>889</v>
      </c>
      <c r="E150" s="173" t="s">
        <v>1110</v>
      </c>
      <c r="F150" s="174" t="s">
        <v>1111</v>
      </c>
      <c r="G150" s="175" t="s">
        <v>892</v>
      </c>
      <c r="H150" s="176">
        <v>5.25</v>
      </c>
      <c r="I150" s="177"/>
      <c r="J150" s="178">
        <f>ROUND(I150*H150,2)</f>
        <v>0</v>
      </c>
      <c r="K150" s="174" t="s">
        <v>893</v>
      </c>
      <c r="L150" s="41"/>
      <c r="M150" s="179" t="s">
        <v>726</v>
      </c>
      <c r="N150" s="180" t="s">
        <v>762</v>
      </c>
      <c r="O150" s="42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24" t="s">
        <v>894</v>
      </c>
      <c r="AT150" s="24" t="s">
        <v>889</v>
      </c>
      <c r="AU150" s="24" t="s">
        <v>802</v>
      </c>
      <c r="AY150" s="24" t="s">
        <v>887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4" t="s">
        <v>799</v>
      </c>
      <c r="BK150" s="183">
        <f>ROUND(I150*H150,2)</f>
        <v>0</v>
      </c>
      <c r="BL150" s="24" t="s">
        <v>894</v>
      </c>
      <c r="BM150" s="24" t="s">
        <v>1370</v>
      </c>
    </row>
    <row r="151" spans="2:65" s="11" customFormat="1">
      <c r="B151" s="184"/>
      <c r="D151" s="185" t="s">
        <v>896</v>
      </c>
      <c r="E151" s="186" t="s">
        <v>726</v>
      </c>
      <c r="F151" s="187" t="s">
        <v>1351</v>
      </c>
      <c r="H151" s="188" t="s">
        <v>726</v>
      </c>
      <c r="I151" s="189"/>
      <c r="L151" s="184"/>
      <c r="M151" s="190"/>
      <c r="N151" s="191"/>
      <c r="O151" s="191"/>
      <c r="P151" s="191"/>
      <c r="Q151" s="191"/>
      <c r="R151" s="191"/>
      <c r="S151" s="191"/>
      <c r="T151" s="192"/>
      <c r="AT151" s="188" t="s">
        <v>896</v>
      </c>
      <c r="AU151" s="188" t="s">
        <v>802</v>
      </c>
      <c r="AV151" s="11" t="s">
        <v>799</v>
      </c>
      <c r="AW151" s="11" t="s">
        <v>755</v>
      </c>
      <c r="AX151" s="11" t="s">
        <v>791</v>
      </c>
      <c r="AY151" s="188" t="s">
        <v>887</v>
      </c>
    </row>
    <row r="152" spans="2:65" s="11" customFormat="1">
      <c r="B152" s="184"/>
      <c r="D152" s="185" t="s">
        <v>896</v>
      </c>
      <c r="E152" s="186" t="s">
        <v>726</v>
      </c>
      <c r="F152" s="187" t="s">
        <v>1113</v>
      </c>
      <c r="H152" s="188" t="s">
        <v>726</v>
      </c>
      <c r="I152" s="189"/>
      <c r="L152" s="184"/>
      <c r="M152" s="190"/>
      <c r="N152" s="191"/>
      <c r="O152" s="191"/>
      <c r="P152" s="191"/>
      <c r="Q152" s="191"/>
      <c r="R152" s="191"/>
      <c r="S152" s="191"/>
      <c r="T152" s="192"/>
      <c r="AT152" s="188" t="s">
        <v>896</v>
      </c>
      <c r="AU152" s="188" t="s">
        <v>802</v>
      </c>
      <c r="AV152" s="11" t="s">
        <v>799</v>
      </c>
      <c r="AW152" s="11" t="s">
        <v>755</v>
      </c>
      <c r="AX152" s="11" t="s">
        <v>791</v>
      </c>
      <c r="AY152" s="188" t="s">
        <v>887</v>
      </c>
    </row>
    <row r="153" spans="2:65" s="12" customFormat="1">
      <c r="B153" s="193"/>
      <c r="D153" s="185" t="s">
        <v>896</v>
      </c>
      <c r="E153" s="202" t="s">
        <v>726</v>
      </c>
      <c r="F153" s="203" t="s">
        <v>1340</v>
      </c>
      <c r="H153" s="204">
        <v>1.75</v>
      </c>
      <c r="I153" s="198"/>
      <c r="L153" s="193"/>
      <c r="M153" s="199"/>
      <c r="N153" s="200"/>
      <c r="O153" s="200"/>
      <c r="P153" s="200"/>
      <c r="Q153" s="200"/>
      <c r="R153" s="200"/>
      <c r="S153" s="200"/>
      <c r="T153" s="201"/>
      <c r="AT153" s="202" t="s">
        <v>896</v>
      </c>
      <c r="AU153" s="202" t="s">
        <v>802</v>
      </c>
      <c r="AV153" s="12" t="s">
        <v>802</v>
      </c>
      <c r="AW153" s="12" t="s">
        <v>755</v>
      </c>
      <c r="AX153" s="12" t="s">
        <v>791</v>
      </c>
      <c r="AY153" s="202" t="s">
        <v>887</v>
      </c>
    </row>
    <row r="154" spans="2:65" s="11" customFormat="1">
      <c r="B154" s="184"/>
      <c r="D154" s="185" t="s">
        <v>896</v>
      </c>
      <c r="E154" s="186" t="s">
        <v>726</v>
      </c>
      <c r="F154" s="187" t="s">
        <v>1371</v>
      </c>
      <c r="H154" s="188" t="s">
        <v>726</v>
      </c>
      <c r="I154" s="189"/>
      <c r="L154" s="184"/>
      <c r="M154" s="190"/>
      <c r="N154" s="191"/>
      <c r="O154" s="191"/>
      <c r="P154" s="191"/>
      <c r="Q154" s="191"/>
      <c r="R154" s="191"/>
      <c r="S154" s="191"/>
      <c r="T154" s="192"/>
      <c r="AT154" s="188" t="s">
        <v>896</v>
      </c>
      <c r="AU154" s="188" t="s">
        <v>802</v>
      </c>
      <c r="AV154" s="11" t="s">
        <v>799</v>
      </c>
      <c r="AW154" s="11" t="s">
        <v>755</v>
      </c>
      <c r="AX154" s="11" t="s">
        <v>791</v>
      </c>
      <c r="AY154" s="188" t="s">
        <v>887</v>
      </c>
    </row>
    <row r="155" spans="2:65" s="11" customFormat="1">
      <c r="B155" s="184"/>
      <c r="D155" s="185" t="s">
        <v>896</v>
      </c>
      <c r="E155" s="186" t="s">
        <v>726</v>
      </c>
      <c r="F155" s="187" t="s">
        <v>1113</v>
      </c>
      <c r="H155" s="188" t="s">
        <v>726</v>
      </c>
      <c r="I155" s="189"/>
      <c r="L155" s="184"/>
      <c r="M155" s="190"/>
      <c r="N155" s="191"/>
      <c r="O155" s="191"/>
      <c r="P155" s="191"/>
      <c r="Q155" s="191"/>
      <c r="R155" s="191"/>
      <c r="S155" s="191"/>
      <c r="T155" s="192"/>
      <c r="AT155" s="188" t="s">
        <v>896</v>
      </c>
      <c r="AU155" s="188" t="s">
        <v>802</v>
      </c>
      <c r="AV155" s="11" t="s">
        <v>799</v>
      </c>
      <c r="AW155" s="11" t="s">
        <v>755</v>
      </c>
      <c r="AX155" s="11" t="s">
        <v>791</v>
      </c>
      <c r="AY155" s="188" t="s">
        <v>887</v>
      </c>
    </row>
    <row r="156" spans="2:65" s="12" customFormat="1">
      <c r="B156" s="193"/>
      <c r="D156" s="185" t="s">
        <v>896</v>
      </c>
      <c r="E156" s="202" t="s">
        <v>726</v>
      </c>
      <c r="F156" s="203" t="s">
        <v>1348</v>
      </c>
      <c r="H156" s="204">
        <v>3.5</v>
      </c>
      <c r="I156" s="198"/>
      <c r="L156" s="193"/>
      <c r="M156" s="199"/>
      <c r="N156" s="200"/>
      <c r="O156" s="200"/>
      <c r="P156" s="200"/>
      <c r="Q156" s="200"/>
      <c r="R156" s="200"/>
      <c r="S156" s="200"/>
      <c r="T156" s="201"/>
      <c r="AT156" s="202" t="s">
        <v>896</v>
      </c>
      <c r="AU156" s="202" t="s">
        <v>802</v>
      </c>
      <c r="AV156" s="12" t="s">
        <v>802</v>
      </c>
      <c r="AW156" s="12" t="s">
        <v>755</v>
      </c>
      <c r="AX156" s="12" t="s">
        <v>791</v>
      </c>
      <c r="AY156" s="202" t="s">
        <v>887</v>
      </c>
    </row>
    <row r="157" spans="2:65" s="14" customFormat="1">
      <c r="B157" s="213"/>
      <c r="D157" s="194" t="s">
        <v>896</v>
      </c>
      <c r="E157" s="214" t="s">
        <v>726</v>
      </c>
      <c r="F157" s="215" t="s">
        <v>966</v>
      </c>
      <c r="H157" s="216">
        <v>5.25</v>
      </c>
      <c r="I157" s="217"/>
      <c r="L157" s="213"/>
      <c r="M157" s="218"/>
      <c r="N157" s="219"/>
      <c r="O157" s="219"/>
      <c r="P157" s="219"/>
      <c r="Q157" s="219"/>
      <c r="R157" s="219"/>
      <c r="S157" s="219"/>
      <c r="T157" s="220"/>
      <c r="AT157" s="221" t="s">
        <v>896</v>
      </c>
      <c r="AU157" s="221" t="s">
        <v>802</v>
      </c>
      <c r="AV157" s="14" t="s">
        <v>894</v>
      </c>
      <c r="AW157" s="14" t="s">
        <v>755</v>
      </c>
      <c r="AX157" s="14" t="s">
        <v>799</v>
      </c>
      <c r="AY157" s="221" t="s">
        <v>887</v>
      </c>
    </row>
    <row r="158" spans="2:65" s="1" customFormat="1" ht="57" customHeight="1">
      <c r="B158" s="171"/>
      <c r="C158" s="172" t="s">
        <v>731</v>
      </c>
      <c r="D158" s="172" t="s">
        <v>889</v>
      </c>
      <c r="E158" s="173" t="s">
        <v>1372</v>
      </c>
      <c r="F158" s="174" t="s">
        <v>1373</v>
      </c>
      <c r="G158" s="175" t="s">
        <v>892</v>
      </c>
      <c r="H158" s="176">
        <v>3.5</v>
      </c>
      <c r="I158" s="177"/>
      <c r="J158" s="178">
        <f>ROUND(I158*H158,2)</f>
        <v>0</v>
      </c>
      <c r="K158" s="174" t="s">
        <v>893</v>
      </c>
      <c r="L158" s="41"/>
      <c r="M158" s="179" t="s">
        <v>726</v>
      </c>
      <c r="N158" s="180" t="s">
        <v>762</v>
      </c>
      <c r="O158" s="42"/>
      <c r="P158" s="181">
        <f>O158*H158</f>
        <v>0</v>
      </c>
      <c r="Q158" s="181">
        <v>8.4250000000000005E-2</v>
      </c>
      <c r="R158" s="181">
        <f>Q158*H158</f>
        <v>0.294875</v>
      </c>
      <c r="S158" s="181">
        <v>0</v>
      </c>
      <c r="T158" s="182">
        <f>S158*H158</f>
        <v>0</v>
      </c>
      <c r="AR158" s="24" t="s">
        <v>894</v>
      </c>
      <c r="AT158" s="24" t="s">
        <v>889</v>
      </c>
      <c r="AU158" s="24" t="s">
        <v>802</v>
      </c>
      <c r="AY158" s="24" t="s">
        <v>887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24" t="s">
        <v>799</v>
      </c>
      <c r="BK158" s="183">
        <f>ROUND(I158*H158,2)</f>
        <v>0</v>
      </c>
      <c r="BL158" s="24" t="s">
        <v>894</v>
      </c>
      <c r="BM158" s="24" t="s">
        <v>1374</v>
      </c>
    </row>
    <row r="159" spans="2:65" s="12" customFormat="1">
      <c r="B159" s="193"/>
      <c r="D159" s="194" t="s">
        <v>896</v>
      </c>
      <c r="E159" s="195" t="s">
        <v>726</v>
      </c>
      <c r="F159" s="196" t="s">
        <v>1375</v>
      </c>
      <c r="H159" s="197">
        <v>3.5</v>
      </c>
      <c r="I159" s="198"/>
      <c r="L159" s="193"/>
      <c r="M159" s="199"/>
      <c r="N159" s="200"/>
      <c r="O159" s="200"/>
      <c r="P159" s="200"/>
      <c r="Q159" s="200"/>
      <c r="R159" s="200"/>
      <c r="S159" s="200"/>
      <c r="T159" s="201"/>
      <c r="AT159" s="202" t="s">
        <v>896</v>
      </c>
      <c r="AU159" s="202" t="s">
        <v>802</v>
      </c>
      <c r="AV159" s="12" t="s">
        <v>802</v>
      </c>
      <c r="AW159" s="12" t="s">
        <v>755</v>
      </c>
      <c r="AX159" s="12" t="s">
        <v>799</v>
      </c>
      <c r="AY159" s="202" t="s">
        <v>887</v>
      </c>
    </row>
    <row r="160" spans="2:65" s="1" customFormat="1" ht="22.5" customHeight="1">
      <c r="B160" s="171"/>
      <c r="C160" s="222" t="s">
        <v>1036</v>
      </c>
      <c r="D160" s="222" t="s">
        <v>995</v>
      </c>
      <c r="E160" s="223" t="s">
        <v>1145</v>
      </c>
      <c r="F160" s="224" t="s">
        <v>1146</v>
      </c>
      <c r="G160" s="225" t="s">
        <v>892</v>
      </c>
      <c r="H160" s="226">
        <v>3.605</v>
      </c>
      <c r="I160" s="227"/>
      <c r="J160" s="228">
        <f>ROUND(I160*H160,2)</f>
        <v>0</v>
      </c>
      <c r="K160" s="224" t="s">
        <v>893</v>
      </c>
      <c r="L160" s="229"/>
      <c r="M160" s="230" t="s">
        <v>726</v>
      </c>
      <c r="N160" s="231" t="s">
        <v>762</v>
      </c>
      <c r="O160" s="42"/>
      <c r="P160" s="181">
        <f>O160*H160</f>
        <v>0</v>
      </c>
      <c r="Q160" s="181">
        <v>0.13</v>
      </c>
      <c r="R160" s="181">
        <f>Q160*H160</f>
        <v>0.46865000000000001</v>
      </c>
      <c r="S160" s="181">
        <v>0</v>
      </c>
      <c r="T160" s="182">
        <f>S160*H160</f>
        <v>0</v>
      </c>
      <c r="AR160" s="24" t="s">
        <v>938</v>
      </c>
      <c r="AT160" s="24" t="s">
        <v>995</v>
      </c>
      <c r="AU160" s="24" t="s">
        <v>802</v>
      </c>
      <c r="AY160" s="24" t="s">
        <v>887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4" t="s">
        <v>799</v>
      </c>
      <c r="BK160" s="183">
        <f>ROUND(I160*H160,2)</f>
        <v>0</v>
      </c>
      <c r="BL160" s="24" t="s">
        <v>894</v>
      </c>
      <c r="BM160" s="24" t="s">
        <v>1376</v>
      </c>
    </row>
    <row r="161" spans="2:65" s="12" customFormat="1">
      <c r="B161" s="193"/>
      <c r="D161" s="194" t="s">
        <v>896</v>
      </c>
      <c r="F161" s="196" t="s">
        <v>1377</v>
      </c>
      <c r="H161" s="197">
        <v>3.605</v>
      </c>
      <c r="I161" s="198"/>
      <c r="L161" s="193"/>
      <c r="M161" s="199"/>
      <c r="N161" s="200"/>
      <c r="O161" s="200"/>
      <c r="P161" s="200"/>
      <c r="Q161" s="200"/>
      <c r="R161" s="200"/>
      <c r="S161" s="200"/>
      <c r="T161" s="201"/>
      <c r="AT161" s="202" t="s">
        <v>896</v>
      </c>
      <c r="AU161" s="202" t="s">
        <v>802</v>
      </c>
      <c r="AV161" s="12" t="s">
        <v>802</v>
      </c>
      <c r="AW161" s="12" t="s">
        <v>727</v>
      </c>
      <c r="AX161" s="12" t="s">
        <v>799</v>
      </c>
      <c r="AY161" s="202" t="s">
        <v>887</v>
      </c>
    </row>
    <row r="162" spans="2:65" s="1" customFormat="1" ht="44.25" customHeight="1">
      <c r="B162" s="171"/>
      <c r="C162" s="172" t="s">
        <v>1042</v>
      </c>
      <c r="D162" s="172" t="s">
        <v>889</v>
      </c>
      <c r="E162" s="173" t="s">
        <v>1378</v>
      </c>
      <c r="F162" s="174" t="s">
        <v>1379</v>
      </c>
      <c r="G162" s="175" t="s">
        <v>892</v>
      </c>
      <c r="H162" s="176">
        <v>1.75</v>
      </c>
      <c r="I162" s="177"/>
      <c r="J162" s="178">
        <f>ROUND(I162*H162,2)</f>
        <v>0</v>
      </c>
      <c r="K162" s="174" t="s">
        <v>893</v>
      </c>
      <c r="L162" s="41"/>
      <c r="M162" s="179" t="s">
        <v>726</v>
      </c>
      <c r="N162" s="180" t="s">
        <v>762</v>
      </c>
      <c r="O162" s="42"/>
      <c r="P162" s="181">
        <f>O162*H162</f>
        <v>0</v>
      </c>
      <c r="Q162" s="181">
        <v>8.0030000000000004E-2</v>
      </c>
      <c r="R162" s="181">
        <f>Q162*H162</f>
        <v>0.1400525</v>
      </c>
      <c r="S162" s="181">
        <v>0</v>
      </c>
      <c r="T162" s="182">
        <f>S162*H162</f>
        <v>0</v>
      </c>
      <c r="AR162" s="24" t="s">
        <v>894</v>
      </c>
      <c r="AT162" s="24" t="s">
        <v>889</v>
      </c>
      <c r="AU162" s="24" t="s">
        <v>802</v>
      </c>
      <c r="AY162" s="24" t="s">
        <v>887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4" t="s">
        <v>799</v>
      </c>
      <c r="BK162" s="183">
        <f>ROUND(I162*H162,2)</f>
        <v>0</v>
      </c>
      <c r="BL162" s="24" t="s">
        <v>894</v>
      </c>
      <c r="BM162" s="24" t="s">
        <v>1380</v>
      </c>
    </row>
    <row r="163" spans="2:65" s="12" customFormat="1">
      <c r="B163" s="193"/>
      <c r="D163" s="194" t="s">
        <v>896</v>
      </c>
      <c r="E163" s="195" t="s">
        <v>726</v>
      </c>
      <c r="F163" s="196" t="s">
        <v>1381</v>
      </c>
      <c r="H163" s="197">
        <v>1.75</v>
      </c>
      <c r="I163" s="198"/>
      <c r="L163" s="193"/>
      <c r="M163" s="199"/>
      <c r="N163" s="200"/>
      <c r="O163" s="200"/>
      <c r="P163" s="200"/>
      <c r="Q163" s="200"/>
      <c r="R163" s="200"/>
      <c r="S163" s="200"/>
      <c r="T163" s="201"/>
      <c r="AT163" s="202" t="s">
        <v>896</v>
      </c>
      <c r="AU163" s="202" t="s">
        <v>802</v>
      </c>
      <c r="AV163" s="12" t="s">
        <v>802</v>
      </c>
      <c r="AW163" s="12" t="s">
        <v>755</v>
      </c>
      <c r="AX163" s="12" t="s">
        <v>799</v>
      </c>
      <c r="AY163" s="202" t="s">
        <v>887</v>
      </c>
    </row>
    <row r="164" spans="2:65" s="1" customFormat="1" ht="22.5" customHeight="1">
      <c r="B164" s="171"/>
      <c r="C164" s="222" t="s">
        <v>1046</v>
      </c>
      <c r="D164" s="222" t="s">
        <v>995</v>
      </c>
      <c r="E164" s="223" t="s">
        <v>1382</v>
      </c>
      <c r="F164" s="224" t="s">
        <v>1383</v>
      </c>
      <c r="G164" s="225" t="s">
        <v>1039</v>
      </c>
      <c r="H164" s="226">
        <v>7.21</v>
      </c>
      <c r="I164" s="227"/>
      <c r="J164" s="228">
        <f>ROUND(I164*H164,2)</f>
        <v>0</v>
      </c>
      <c r="K164" s="224" t="s">
        <v>893</v>
      </c>
      <c r="L164" s="229"/>
      <c r="M164" s="230" t="s">
        <v>726</v>
      </c>
      <c r="N164" s="231" t="s">
        <v>762</v>
      </c>
      <c r="O164" s="42"/>
      <c r="P164" s="181">
        <f>O164*H164</f>
        <v>0</v>
      </c>
      <c r="Q164" s="181">
        <v>2.7E-2</v>
      </c>
      <c r="R164" s="181">
        <f>Q164*H164</f>
        <v>0.19467000000000001</v>
      </c>
      <c r="S164" s="181">
        <v>0</v>
      </c>
      <c r="T164" s="182">
        <f>S164*H164</f>
        <v>0</v>
      </c>
      <c r="AR164" s="24" t="s">
        <v>938</v>
      </c>
      <c r="AT164" s="24" t="s">
        <v>995</v>
      </c>
      <c r="AU164" s="24" t="s">
        <v>802</v>
      </c>
      <c r="AY164" s="24" t="s">
        <v>887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4" t="s">
        <v>799</v>
      </c>
      <c r="BK164" s="183">
        <f>ROUND(I164*H164,2)</f>
        <v>0</v>
      </c>
      <c r="BL164" s="24" t="s">
        <v>894</v>
      </c>
      <c r="BM164" s="24" t="s">
        <v>1384</v>
      </c>
    </row>
    <row r="165" spans="2:65" s="12" customFormat="1">
      <c r="B165" s="193"/>
      <c r="D165" s="185" t="s">
        <v>896</v>
      </c>
      <c r="E165" s="202" t="s">
        <v>726</v>
      </c>
      <c r="F165" s="203" t="s">
        <v>1385</v>
      </c>
      <c r="H165" s="204">
        <v>7</v>
      </c>
      <c r="I165" s="198"/>
      <c r="L165" s="193"/>
      <c r="M165" s="199"/>
      <c r="N165" s="200"/>
      <c r="O165" s="200"/>
      <c r="P165" s="200"/>
      <c r="Q165" s="200"/>
      <c r="R165" s="200"/>
      <c r="S165" s="200"/>
      <c r="T165" s="201"/>
      <c r="AT165" s="202" t="s">
        <v>896</v>
      </c>
      <c r="AU165" s="202" t="s">
        <v>802</v>
      </c>
      <c r="AV165" s="12" t="s">
        <v>802</v>
      </c>
      <c r="AW165" s="12" t="s">
        <v>755</v>
      </c>
      <c r="AX165" s="12" t="s">
        <v>799</v>
      </c>
      <c r="AY165" s="202" t="s">
        <v>887</v>
      </c>
    </row>
    <row r="166" spans="2:65" s="12" customFormat="1">
      <c r="B166" s="193"/>
      <c r="D166" s="185" t="s">
        <v>896</v>
      </c>
      <c r="F166" s="203" t="s">
        <v>1386</v>
      </c>
      <c r="H166" s="204">
        <v>7.21</v>
      </c>
      <c r="I166" s="198"/>
      <c r="L166" s="193"/>
      <c r="M166" s="199"/>
      <c r="N166" s="200"/>
      <c r="O166" s="200"/>
      <c r="P166" s="200"/>
      <c r="Q166" s="200"/>
      <c r="R166" s="200"/>
      <c r="S166" s="200"/>
      <c r="T166" s="201"/>
      <c r="AT166" s="202" t="s">
        <v>896</v>
      </c>
      <c r="AU166" s="202" t="s">
        <v>802</v>
      </c>
      <c r="AV166" s="12" t="s">
        <v>802</v>
      </c>
      <c r="AW166" s="12" t="s">
        <v>727</v>
      </c>
      <c r="AX166" s="12" t="s">
        <v>799</v>
      </c>
      <c r="AY166" s="202" t="s">
        <v>887</v>
      </c>
    </row>
    <row r="167" spans="2:65" s="10" customFormat="1" ht="29.85" customHeight="1">
      <c r="B167" s="157"/>
      <c r="D167" s="168" t="s">
        <v>790</v>
      </c>
      <c r="E167" s="169" t="s">
        <v>943</v>
      </c>
      <c r="F167" s="169" t="s">
        <v>1186</v>
      </c>
      <c r="I167" s="160"/>
      <c r="J167" s="170">
        <f>BK167</f>
        <v>0</v>
      </c>
      <c r="L167" s="157"/>
      <c r="M167" s="162"/>
      <c r="N167" s="163"/>
      <c r="O167" s="163"/>
      <c r="P167" s="164">
        <f>SUM(P168:P190)</f>
        <v>0</v>
      </c>
      <c r="Q167" s="163"/>
      <c r="R167" s="164">
        <f>SUM(R168:R190)</f>
        <v>1.0713599999999999</v>
      </c>
      <c r="S167" s="163"/>
      <c r="T167" s="165">
        <f>SUM(T168:T190)</f>
        <v>2.1574399999999998</v>
      </c>
      <c r="AR167" s="158" t="s">
        <v>799</v>
      </c>
      <c r="AT167" s="166" t="s">
        <v>790</v>
      </c>
      <c r="AU167" s="166" t="s">
        <v>799</v>
      </c>
      <c r="AY167" s="158" t="s">
        <v>887</v>
      </c>
      <c r="BK167" s="167">
        <f>SUM(BK168:BK190)</f>
        <v>0</v>
      </c>
    </row>
    <row r="168" spans="2:65" s="1" customFormat="1" ht="31.5" customHeight="1">
      <c r="B168" s="171"/>
      <c r="C168" s="172" t="s">
        <v>1052</v>
      </c>
      <c r="D168" s="172" t="s">
        <v>889</v>
      </c>
      <c r="E168" s="173" t="s">
        <v>1210</v>
      </c>
      <c r="F168" s="174" t="s">
        <v>1211</v>
      </c>
      <c r="G168" s="175" t="s">
        <v>1018</v>
      </c>
      <c r="H168" s="176">
        <v>9</v>
      </c>
      <c r="I168" s="177"/>
      <c r="J168" s="178">
        <f>ROUND(I168*H168,2)</f>
        <v>0</v>
      </c>
      <c r="K168" s="174" t="s">
        <v>893</v>
      </c>
      <c r="L168" s="41"/>
      <c r="M168" s="179" t="s">
        <v>726</v>
      </c>
      <c r="N168" s="180" t="s">
        <v>762</v>
      </c>
      <c r="O168" s="42"/>
      <c r="P168" s="181">
        <f>O168*H168</f>
        <v>0</v>
      </c>
      <c r="Q168" s="181">
        <v>0.10095</v>
      </c>
      <c r="R168" s="181">
        <f>Q168*H168</f>
        <v>0.90854999999999997</v>
      </c>
      <c r="S168" s="181">
        <v>0</v>
      </c>
      <c r="T168" s="182">
        <f>S168*H168</f>
        <v>0</v>
      </c>
      <c r="AR168" s="24" t="s">
        <v>894</v>
      </c>
      <c r="AT168" s="24" t="s">
        <v>889</v>
      </c>
      <c r="AU168" s="24" t="s">
        <v>802</v>
      </c>
      <c r="AY168" s="24" t="s">
        <v>887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24" t="s">
        <v>799</v>
      </c>
      <c r="BK168" s="183">
        <f>ROUND(I168*H168,2)</f>
        <v>0</v>
      </c>
      <c r="BL168" s="24" t="s">
        <v>894</v>
      </c>
      <c r="BM168" s="24" t="s">
        <v>1387</v>
      </c>
    </row>
    <row r="169" spans="2:65" s="12" customFormat="1">
      <c r="B169" s="193"/>
      <c r="D169" s="194" t="s">
        <v>896</v>
      </c>
      <c r="E169" s="195" t="s">
        <v>726</v>
      </c>
      <c r="F169" s="196" t="s">
        <v>1388</v>
      </c>
      <c r="H169" s="197">
        <v>9</v>
      </c>
      <c r="I169" s="198"/>
      <c r="L169" s="193"/>
      <c r="M169" s="199"/>
      <c r="N169" s="200"/>
      <c r="O169" s="200"/>
      <c r="P169" s="200"/>
      <c r="Q169" s="200"/>
      <c r="R169" s="200"/>
      <c r="S169" s="200"/>
      <c r="T169" s="201"/>
      <c r="AT169" s="202" t="s">
        <v>896</v>
      </c>
      <c r="AU169" s="202" t="s">
        <v>802</v>
      </c>
      <c r="AV169" s="12" t="s">
        <v>802</v>
      </c>
      <c r="AW169" s="12" t="s">
        <v>755</v>
      </c>
      <c r="AX169" s="12" t="s">
        <v>799</v>
      </c>
      <c r="AY169" s="202" t="s">
        <v>887</v>
      </c>
    </row>
    <row r="170" spans="2:65" s="1" customFormat="1" ht="22.5" customHeight="1">
      <c r="B170" s="171"/>
      <c r="C170" s="222" t="s">
        <v>1058</v>
      </c>
      <c r="D170" s="222" t="s">
        <v>995</v>
      </c>
      <c r="E170" s="223" t="s">
        <v>1215</v>
      </c>
      <c r="F170" s="224" t="s">
        <v>1216</v>
      </c>
      <c r="G170" s="225" t="s">
        <v>1039</v>
      </c>
      <c r="H170" s="226">
        <v>18.09</v>
      </c>
      <c r="I170" s="227"/>
      <c r="J170" s="228">
        <f>ROUND(I170*H170,2)</f>
        <v>0</v>
      </c>
      <c r="K170" s="224" t="s">
        <v>893</v>
      </c>
      <c r="L170" s="229"/>
      <c r="M170" s="230" t="s">
        <v>726</v>
      </c>
      <c r="N170" s="231" t="s">
        <v>762</v>
      </c>
      <c r="O170" s="42"/>
      <c r="P170" s="181">
        <f>O170*H170</f>
        <v>0</v>
      </c>
      <c r="Q170" s="181">
        <v>8.9999999999999993E-3</v>
      </c>
      <c r="R170" s="181">
        <f>Q170*H170</f>
        <v>0.16280999999999998</v>
      </c>
      <c r="S170" s="181">
        <v>0</v>
      </c>
      <c r="T170" s="182">
        <f>S170*H170</f>
        <v>0</v>
      </c>
      <c r="AR170" s="24" t="s">
        <v>938</v>
      </c>
      <c r="AT170" s="24" t="s">
        <v>995</v>
      </c>
      <c r="AU170" s="24" t="s">
        <v>802</v>
      </c>
      <c r="AY170" s="24" t="s">
        <v>887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4" t="s">
        <v>799</v>
      </c>
      <c r="BK170" s="183">
        <f>ROUND(I170*H170,2)</f>
        <v>0</v>
      </c>
      <c r="BL170" s="24" t="s">
        <v>894</v>
      </c>
      <c r="BM170" s="24" t="s">
        <v>1389</v>
      </c>
    </row>
    <row r="171" spans="2:65" s="12" customFormat="1">
      <c r="B171" s="193"/>
      <c r="D171" s="194" t="s">
        <v>896</v>
      </c>
      <c r="F171" s="196" t="s">
        <v>1390</v>
      </c>
      <c r="H171" s="197">
        <v>18.09</v>
      </c>
      <c r="I171" s="198"/>
      <c r="L171" s="193"/>
      <c r="M171" s="199"/>
      <c r="N171" s="200"/>
      <c r="O171" s="200"/>
      <c r="P171" s="200"/>
      <c r="Q171" s="200"/>
      <c r="R171" s="200"/>
      <c r="S171" s="200"/>
      <c r="T171" s="201"/>
      <c r="AT171" s="202" t="s">
        <v>896</v>
      </c>
      <c r="AU171" s="202" t="s">
        <v>802</v>
      </c>
      <c r="AV171" s="12" t="s">
        <v>802</v>
      </c>
      <c r="AW171" s="12" t="s">
        <v>727</v>
      </c>
      <c r="AX171" s="12" t="s">
        <v>799</v>
      </c>
      <c r="AY171" s="202" t="s">
        <v>887</v>
      </c>
    </row>
    <row r="172" spans="2:65" s="1" customFormat="1" ht="22.5" customHeight="1">
      <c r="B172" s="171"/>
      <c r="C172" s="172" t="s">
        <v>1066</v>
      </c>
      <c r="D172" s="172" t="s">
        <v>889</v>
      </c>
      <c r="E172" s="173" t="s">
        <v>1391</v>
      </c>
      <c r="F172" s="174" t="s">
        <v>1392</v>
      </c>
      <c r="G172" s="175" t="s">
        <v>927</v>
      </c>
      <c r="H172" s="176">
        <v>0.5</v>
      </c>
      <c r="I172" s="177"/>
      <c r="J172" s="178">
        <f>ROUND(I172*H172,2)</f>
        <v>0</v>
      </c>
      <c r="K172" s="174" t="s">
        <v>893</v>
      </c>
      <c r="L172" s="41"/>
      <c r="M172" s="179" t="s">
        <v>726</v>
      </c>
      <c r="N172" s="180" t="s">
        <v>762</v>
      </c>
      <c r="O172" s="42"/>
      <c r="P172" s="181">
        <f>O172*H172</f>
        <v>0</v>
      </c>
      <c r="Q172" s="181">
        <v>0</v>
      </c>
      <c r="R172" s="181">
        <f>Q172*H172</f>
        <v>0</v>
      </c>
      <c r="S172" s="181">
        <v>2</v>
      </c>
      <c r="T172" s="182">
        <f>S172*H172</f>
        <v>1</v>
      </c>
      <c r="AR172" s="24" t="s">
        <v>894</v>
      </c>
      <c r="AT172" s="24" t="s">
        <v>889</v>
      </c>
      <c r="AU172" s="24" t="s">
        <v>802</v>
      </c>
      <c r="AY172" s="24" t="s">
        <v>887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24" t="s">
        <v>799</v>
      </c>
      <c r="BK172" s="183">
        <f>ROUND(I172*H172,2)</f>
        <v>0</v>
      </c>
      <c r="BL172" s="24" t="s">
        <v>894</v>
      </c>
      <c r="BM172" s="24" t="s">
        <v>1393</v>
      </c>
    </row>
    <row r="173" spans="2:65" s="11" customFormat="1">
      <c r="B173" s="184"/>
      <c r="D173" s="185" t="s">
        <v>896</v>
      </c>
      <c r="E173" s="186" t="s">
        <v>726</v>
      </c>
      <c r="F173" s="187" t="s">
        <v>1394</v>
      </c>
      <c r="H173" s="188" t="s">
        <v>726</v>
      </c>
      <c r="I173" s="189"/>
      <c r="L173" s="184"/>
      <c r="M173" s="190"/>
      <c r="N173" s="191"/>
      <c r="O173" s="191"/>
      <c r="P173" s="191"/>
      <c r="Q173" s="191"/>
      <c r="R173" s="191"/>
      <c r="S173" s="191"/>
      <c r="T173" s="192"/>
      <c r="AT173" s="188" t="s">
        <v>896</v>
      </c>
      <c r="AU173" s="188" t="s">
        <v>802</v>
      </c>
      <c r="AV173" s="11" t="s">
        <v>799</v>
      </c>
      <c r="AW173" s="11" t="s">
        <v>755</v>
      </c>
      <c r="AX173" s="11" t="s">
        <v>791</v>
      </c>
      <c r="AY173" s="188" t="s">
        <v>887</v>
      </c>
    </row>
    <row r="174" spans="2:65" s="12" customFormat="1">
      <c r="B174" s="193"/>
      <c r="D174" s="194" t="s">
        <v>896</v>
      </c>
      <c r="E174" s="195" t="s">
        <v>726</v>
      </c>
      <c r="F174" s="196" t="s">
        <v>1395</v>
      </c>
      <c r="H174" s="197">
        <v>0.5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202" t="s">
        <v>896</v>
      </c>
      <c r="AU174" s="202" t="s">
        <v>802</v>
      </c>
      <c r="AV174" s="12" t="s">
        <v>802</v>
      </c>
      <c r="AW174" s="12" t="s">
        <v>755</v>
      </c>
      <c r="AX174" s="12" t="s">
        <v>799</v>
      </c>
      <c r="AY174" s="202" t="s">
        <v>887</v>
      </c>
    </row>
    <row r="175" spans="2:65" s="1" customFormat="1" ht="31.5" customHeight="1">
      <c r="B175" s="171"/>
      <c r="C175" s="172" t="s">
        <v>1072</v>
      </c>
      <c r="D175" s="172" t="s">
        <v>889</v>
      </c>
      <c r="E175" s="173" t="s">
        <v>1396</v>
      </c>
      <c r="F175" s="174" t="s">
        <v>1397</v>
      </c>
      <c r="G175" s="175" t="s">
        <v>1039</v>
      </c>
      <c r="H175" s="176">
        <v>8</v>
      </c>
      <c r="I175" s="177"/>
      <c r="J175" s="178">
        <f>ROUND(I175*H175,2)</f>
        <v>0</v>
      </c>
      <c r="K175" s="174" t="s">
        <v>893</v>
      </c>
      <c r="L175" s="41"/>
      <c r="M175" s="179" t="s">
        <v>726</v>
      </c>
      <c r="N175" s="180" t="s">
        <v>762</v>
      </c>
      <c r="O175" s="42"/>
      <c r="P175" s="181">
        <f>O175*H175</f>
        <v>0</v>
      </c>
      <c r="Q175" s="181">
        <v>0</v>
      </c>
      <c r="R175" s="181">
        <f>Q175*H175</f>
        <v>0</v>
      </c>
      <c r="S175" s="181">
        <v>6.5699999999999995E-2</v>
      </c>
      <c r="T175" s="182">
        <f>S175*H175</f>
        <v>0.52559999999999996</v>
      </c>
      <c r="AR175" s="24" t="s">
        <v>894</v>
      </c>
      <c r="AT175" s="24" t="s">
        <v>889</v>
      </c>
      <c r="AU175" s="24" t="s">
        <v>802</v>
      </c>
      <c r="AY175" s="24" t="s">
        <v>887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24" t="s">
        <v>799</v>
      </c>
      <c r="BK175" s="183">
        <f>ROUND(I175*H175,2)</f>
        <v>0</v>
      </c>
      <c r="BL175" s="24" t="s">
        <v>894</v>
      </c>
      <c r="BM175" s="24" t="s">
        <v>1398</v>
      </c>
    </row>
    <row r="176" spans="2:65" s="11" customFormat="1">
      <c r="B176" s="184"/>
      <c r="D176" s="185" t="s">
        <v>896</v>
      </c>
      <c r="E176" s="186" t="s">
        <v>726</v>
      </c>
      <c r="F176" s="187" t="s">
        <v>1399</v>
      </c>
      <c r="H176" s="188" t="s">
        <v>726</v>
      </c>
      <c r="I176" s="189"/>
      <c r="L176" s="184"/>
      <c r="M176" s="190"/>
      <c r="N176" s="191"/>
      <c r="O176" s="191"/>
      <c r="P176" s="191"/>
      <c r="Q176" s="191"/>
      <c r="R176" s="191"/>
      <c r="S176" s="191"/>
      <c r="T176" s="192"/>
      <c r="AT176" s="188" t="s">
        <v>896</v>
      </c>
      <c r="AU176" s="188" t="s">
        <v>802</v>
      </c>
      <c r="AV176" s="11" t="s">
        <v>799</v>
      </c>
      <c r="AW176" s="11" t="s">
        <v>755</v>
      </c>
      <c r="AX176" s="11" t="s">
        <v>791</v>
      </c>
      <c r="AY176" s="188" t="s">
        <v>887</v>
      </c>
    </row>
    <row r="177" spans="2:65" s="11" customFormat="1">
      <c r="B177" s="184"/>
      <c r="D177" s="185" t="s">
        <v>896</v>
      </c>
      <c r="E177" s="186" t="s">
        <v>726</v>
      </c>
      <c r="F177" s="187" t="s">
        <v>1400</v>
      </c>
      <c r="H177" s="188" t="s">
        <v>726</v>
      </c>
      <c r="I177" s="189"/>
      <c r="L177" s="184"/>
      <c r="M177" s="190"/>
      <c r="N177" s="191"/>
      <c r="O177" s="191"/>
      <c r="P177" s="191"/>
      <c r="Q177" s="191"/>
      <c r="R177" s="191"/>
      <c r="S177" s="191"/>
      <c r="T177" s="192"/>
      <c r="AT177" s="188" t="s">
        <v>896</v>
      </c>
      <c r="AU177" s="188" t="s">
        <v>802</v>
      </c>
      <c r="AV177" s="11" t="s">
        <v>799</v>
      </c>
      <c r="AW177" s="11" t="s">
        <v>755</v>
      </c>
      <c r="AX177" s="11" t="s">
        <v>791</v>
      </c>
      <c r="AY177" s="188" t="s">
        <v>887</v>
      </c>
    </row>
    <row r="178" spans="2:65" s="12" customFormat="1">
      <c r="B178" s="193"/>
      <c r="D178" s="185" t="s">
        <v>896</v>
      </c>
      <c r="E178" s="202" t="s">
        <v>726</v>
      </c>
      <c r="F178" s="203" t="s">
        <v>894</v>
      </c>
      <c r="H178" s="204">
        <v>4</v>
      </c>
      <c r="I178" s="198"/>
      <c r="L178" s="193"/>
      <c r="M178" s="199"/>
      <c r="N178" s="200"/>
      <c r="O178" s="200"/>
      <c r="P178" s="200"/>
      <c r="Q178" s="200"/>
      <c r="R178" s="200"/>
      <c r="S178" s="200"/>
      <c r="T178" s="201"/>
      <c r="AT178" s="202" t="s">
        <v>896</v>
      </c>
      <c r="AU178" s="202" t="s">
        <v>802</v>
      </c>
      <c r="AV178" s="12" t="s">
        <v>802</v>
      </c>
      <c r="AW178" s="12" t="s">
        <v>755</v>
      </c>
      <c r="AX178" s="12" t="s">
        <v>791</v>
      </c>
      <c r="AY178" s="202" t="s">
        <v>887</v>
      </c>
    </row>
    <row r="179" spans="2:65" s="11" customFormat="1">
      <c r="B179" s="184"/>
      <c r="D179" s="185" t="s">
        <v>896</v>
      </c>
      <c r="E179" s="186" t="s">
        <v>726</v>
      </c>
      <c r="F179" s="187" t="s">
        <v>1401</v>
      </c>
      <c r="H179" s="188" t="s">
        <v>726</v>
      </c>
      <c r="I179" s="189"/>
      <c r="L179" s="184"/>
      <c r="M179" s="190"/>
      <c r="N179" s="191"/>
      <c r="O179" s="191"/>
      <c r="P179" s="191"/>
      <c r="Q179" s="191"/>
      <c r="R179" s="191"/>
      <c r="S179" s="191"/>
      <c r="T179" s="192"/>
      <c r="AT179" s="188" t="s">
        <v>896</v>
      </c>
      <c r="AU179" s="188" t="s">
        <v>802</v>
      </c>
      <c r="AV179" s="11" t="s">
        <v>799</v>
      </c>
      <c r="AW179" s="11" t="s">
        <v>755</v>
      </c>
      <c r="AX179" s="11" t="s">
        <v>791</v>
      </c>
      <c r="AY179" s="188" t="s">
        <v>887</v>
      </c>
    </row>
    <row r="180" spans="2:65" s="12" customFormat="1">
      <c r="B180" s="193"/>
      <c r="D180" s="185" t="s">
        <v>896</v>
      </c>
      <c r="E180" s="202" t="s">
        <v>726</v>
      </c>
      <c r="F180" s="203" t="s">
        <v>894</v>
      </c>
      <c r="H180" s="204">
        <v>4</v>
      </c>
      <c r="I180" s="198"/>
      <c r="L180" s="193"/>
      <c r="M180" s="199"/>
      <c r="N180" s="200"/>
      <c r="O180" s="200"/>
      <c r="P180" s="200"/>
      <c r="Q180" s="200"/>
      <c r="R180" s="200"/>
      <c r="S180" s="200"/>
      <c r="T180" s="201"/>
      <c r="AT180" s="202" t="s">
        <v>896</v>
      </c>
      <c r="AU180" s="202" t="s">
        <v>802</v>
      </c>
      <c r="AV180" s="12" t="s">
        <v>802</v>
      </c>
      <c r="AW180" s="12" t="s">
        <v>755</v>
      </c>
      <c r="AX180" s="12" t="s">
        <v>791</v>
      </c>
      <c r="AY180" s="202" t="s">
        <v>887</v>
      </c>
    </row>
    <row r="181" spans="2:65" s="14" customFormat="1">
      <c r="B181" s="213"/>
      <c r="D181" s="194" t="s">
        <v>896</v>
      </c>
      <c r="E181" s="214" t="s">
        <v>726</v>
      </c>
      <c r="F181" s="215" t="s">
        <v>966</v>
      </c>
      <c r="H181" s="216">
        <v>8</v>
      </c>
      <c r="I181" s="217"/>
      <c r="L181" s="213"/>
      <c r="M181" s="218"/>
      <c r="N181" s="219"/>
      <c r="O181" s="219"/>
      <c r="P181" s="219"/>
      <c r="Q181" s="219"/>
      <c r="R181" s="219"/>
      <c r="S181" s="219"/>
      <c r="T181" s="220"/>
      <c r="AT181" s="221" t="s">
        <v>896</v>
      </c>
      <c r="AU181" s="221" t="s">
        <v>802</v>
      </c>
      <c r="AV181" s="14" t="s">
        <v>894</v>
      </c>
      <c r="AW181" s="14" t="s">
        <v>755</v>
      </c>
      <c r="AX181" s="14" t="s">
        <v>799</v>
      </c>
      <c r="AY181" s="221" t="s">
        <v>887</v>
      </c>
    </row>
    <row r="182" spans="2:65" s="1" customFormat="1" ht="22.5" customHeight="1">
      <c r="B182" s="171"/>
      <c r="C182" s="172" t="s">
        <v>1079</v>
      </c>
      <c r="D182" s="172" t="s">
        <v>889</v>
      </c>
      <c r="E182" s="173" t="s">
        <v>1402</v>
      </c>
      <c r="F182" s="174" t="s">
        <v>1403</v>
      </c>
      <c r="G182" s="175" t="s">
        <v>1018</v>
      </c>
      <c r="H182" s="176">
        <v>8</v>
      </c>
      <c r="I182" s="177"/>
      <c r="J182" s="178">
        <f>ROUND(I182*H182,2)</f>
        <v>0</v>
      </c>
      <c r="K182" s="174" t="s">
        <v>893</v>
      </c>
      <c r="L182" s="41"/>
      <c r="M182" s="179" t="s">
        <v>726</v>
      </c>
      <c r="N182" s="180" t="s">
        <v>762</v>
      </c>
      <c r="O182" s="42"/>
      <c r="P182" s="181">
        <f>O182*H182</f>
        <v>0</v>
      </c>
      <c r="Q182" s="181">
        <v>0</v>
      </c>
      <c r="R182" s="181">
        <f>Q182*H182</f>
        <v>0</v>
      </c>
      <c r="S182" s="181">
        <v>2.48E-3</v>
      </c>
      <c r="T182" s="182">
        <f>S182*H182</f>
        <v>1.984E-2</v>
      </c>
      <c r="AR182" s="24" t="s">
        <v>894</v>
      </c>
      <c r="AT182" s="24" t="s">
        <v>889</v>
      </c>
      <c r="AU182" s="24" t="s">
        <v>802</v>
      </c>
      <c r="AY182" s="24" t="s">
        <v>887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24" t="s">
        <v>799</v>
      </c>
      <c r="BK182" s="183">
        <f>ROUND(I182*H182,2)</f>
        <v>0</v>
      </c>
      <c r="BL182" s="24" t="s">
        <v>894</v>
      </c>
      <c r="BM182" s="24" t="s">
        <v>1404</v>
      </c>
    </row>
    <row r="183" spans="2:65" s="11" customFormat="1">
      <c r="B183" s="184"/>
      <c r="D183" s="185" t="s">
        <v>896</v>
      </c>
      <c r="E183" s="186" t="s">
        <v>726</v>
      </c>
      <c r="F183" s="187" t="s">
        <v>1405</v>
      </c>
      <c r="H183" s="188" t="s">
        <v>726</v>
      </c>
      <c r="I183" s="189"/>
      <c r="L183" s="184"/>
      <c r="M183" s="190"/>
      <c r="N183" s="191"/>
      <c r="O183" s="191"/>
      <c r="P183" s="191"/>
      <c r="Q183" s="191"/>
      <c r="R183" s="191"/>
      <c r="S183" s="191"/>
      <c r="T183" s="192"/>
      <c r="AT183" s="188" t="s">
        <v>896</v>
      </c>
      <c r="AU183" s="188" t="s">
        <v>802</v>
      </c>
      <c r="AV183" s="11" t="s">
        <v>799</v>
      </c>
      <c r="AW183" s="11" t="s">
        <v>755</v>
      </c>
      <c r="AX183" s="11" t="s">
        <v>791</v>
      </c>
      <c r="AY183" s="188" t="s">
        <v>887</v>
      </c>
    </row>
    <row r="184" spans="2:65" s="12" customFormat="1">
      <c r="B184" s="193"/>
      <c r="D184" s="194" t="s">
        <v>896</v>
      </c>
      <c r="E184" s="195" t="s">
        <v>726</v>
      </c>
      <c r="F184" s="196" t="s">
        <v>938</v>
      </c>
      <c r="H184" s="197">
        <v>8</v>
      </c>
      <c r="I184" s="198"/>
      <c r="L184" s="193"/>
      <c r="M184" s="199"/>
      <c r="N184" s="200"/>
      <c r="O184" s="200"/>
      <c r="P184" s="200"/>
      <c r="Q184" s="200"/>
      <c r="R184" s="200"/>
      <c r="S184" s="200"/>
      <c r="T184" s="201"/>
      <c r="AT184" s="202" t="s">
        <v>896</v>
      </c>
      <c r="AU184" s="202" t="s">
        <v>802</v>
      </c>
      <c r="AV184" s="12" t="s">
        <v>802</v>
      </c>
      <c r="AW184" s="12" t="s">
        <v>755</v>
      </c>
      <c r="AX184" s="12" t="s">
        <v>799</v>
      </c>
      <c r="AY184" s="202" t="s">
        <v>887</v>
      </c>
    </row>
    <row r="185" spans="2:65" s="1" customFormat="1" ht="22.5" customHeight="1">
      <c r="B185" s="171"/>
      <c r="C185" s="172" t="s">
        <v>1085</v>
      </c>
      <c r="D185" s="172" t="s">
        <v>889</v>
      </c>
      <c r="E185" s="173" t="s">
        <v>1406</v>
      </c>
      <c r="F185" s="174" t="s">
        <v>1407</v>
      </c>
      <c r="G185" s="175" t="s">
        <v>1039</v>
      </c>
      <c r="H185" s="176">
        <v>1</v>
      </c>
      <c r="I185" s="177"/>
      <c r="J185" s="178">
        <f>ROUND(I185*H185,2)</f>
        <v>0</v>
      </c>
      <c r="K185" s="174" t="s">
        <v>893</v>
      </c>
      <c r="L185" s="41"/>
      <c r="M185" s="179" t="s">
        <v>726</v>
      </c>
      <c r="N185" s="180" t="s">
        <v>762</v>
      </c>
      <c r="O185" s="42"/>
      <c r="P185" s="181">
        <f>O185*H185</f>
        <v>0</v>
      </c>
      <c r="Q185" s="181">
        <v>0</v>
      </c>
      <c r="R185" s="181">
        <f>Q185*H185</f>
        <v>0</v>
      </c>
      <c r="S185" s="181">
        <v>0.192</v>
      </c>
      <c r="T185" s="182">
        <f>S185*H185</f>
        <v>0.192</v>
      </c>
      <c r="AR185" s="24" t="s">
        <v>894</v>
      </c>
      <c r="AT185" s="24" t="s">
        <v>889</v>
      </c>
      <c r="AU185" s="24" t="s">
        <v>802</v>
      </c>
      <c r="AY185" s="24" t="s">
        <v>887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24" t="s">
        <v>799</v>
      </c>
      <c r="BK185" s="183">
        <f>ROUND(I185*H185,2)</f>
        <v>0</v>
      </c>
      <c r="BL185" s="24" t="s">
        <v>894</v>
      </c>
      <c r="BM185" s="24" t="s">
        <v>1408</v>
      </c>
    </row>
    <row r="186" spans="2:65" s="11" customFormat="1">
      <c r="B186" s="184"/>
      <c r="D186" s="185" t="s">
        <v>896</v>
      </c>
      <c r="E186" s="186" t="s">
        <v>726</v>
      </c>
      <c r="F186" s="187" t="s">
        <v>1409</v>
      </c>
      <c r="H186" s="188" t="s">
        <v>726</v>
      </c>
      <c r="I186" s="189"/>
      <c r="L186" s="184"/>
      <c r="M186" s="190"/>
      <c r="N186" s="191"/>
      <c r="O186" s="191"/>
      <c r="P186" s="191"/>
      <c r="Q186" s="191"/>
      <c r="R186" s="191"/>
      <c r="S186" s="191"/>
      <c r="T186" s="192"/>
      <c r="AT186" s="188" t="s">
        <v>896</v>
      </c>
      <c r="AU186" s="188" t="s">
        <v>802</v>
      </c>
      <c r="AV186" s="11" t="s">
        <v>799</v>
      </c>
      <c r="AW186" s="11" t="s">
        <v>755</v>
      </c>
      <c r="AX186" s="11" t="s">
        <v>791</v>
      </c>
      <c r="AY186" s="188" t="s">
        <v>887</v>
      </c>
    </row>
    <row r="187" spans="2:65" s="12" customFormat="1">
      <c r="B187" s="193"/>
      <c r="D187" s="194" t="s">
        <v>896</v>
      </c>
      <c r="E187" s="195" t="s">
        <v>726</v>
      </c>
      <c r="F187" s="196" t="s">
        <v>799</v>
      </c>
      <c r="H187" s="197">
        <v>1</v>
      </c>
      <c r="I187" s="198"/>
      <c r="L187" s="193"/>
      <c r="M187" s="199"/>
      <c r="N187" s="200"/>
      <c r="O187" s="200"/>
      <c r="P187" s="200"/>
      <c r="Q187" s="200"/>
      <c r="R187" s="200"/>
      <c r="S187" s="200"/>
      <c r="T187" s="201"/>
      <c r="AT187" s="202" t="s">
        <v>896</v>
      </c>
      <c r="AU187" s="202" t="s">
        <v>802</v>
      </c>
      <c r="AV187" s="12" t="s">
        <v>802</v>
      </c>
      <c r="AW187" s="12" t="s">
        <v>755</v>
      </c>
      <c r="AX187" s="12" t="s">
        <v>799</v>
      </c>
      <c r="AY187" s="202" t="s">
        <v>887</v>
      </c>
    </row>
    <row r="188" spans="2:65" s="1" customFormat="1" ht="22.5" customHeight="1">
      <c r="B188" s="171"/>
      <c r="C188" s="172" t="s">
        <v>1092</v>
      </c>
      <c r="D188" s="172" t="s">
        <v>889</v>
      </c>
      <c r="E188" s="173" t="s">
        <v>1410</v>
      </c>
      <c r="F188" s="174" t="s">
        <v>1411</v>
      </c>
      <c r="G188" s="175" t="s">
        <v>1039</v>
      </c>
      <c r="H188" s="176">
        <v>2</v>
      </c>
      <c r="I188" s="177"/>
      <c r="J188" s="178">
        <f>ROUND(I188*H188,2)</f>
        <v>0</v>
      </c>
      <c r="K188" s="174" t="s">
        <v>893</v>
      </c>
      <c r="L188" s="41"/>
      <c r="M188" s="179" t="s">
        <v>726</v>
      </c>
      <c r="N188" s="180" t="s">
        <v>762</v>
      </c>
      <c r="O188" s="42"/>
      <c r="P188" s="181">
        <f>O188*H188</f>
        <v>0</v>
      </c>
      <c r="Q188" s="181">
        <v>0</v>
      </c>
      <c r="R188" s="181">
        <f>Q188*H188</f>
        <v>0</v>
      </c>
      <c r="S188" s="181">
        <v>0.21</v>
      </c>
      <c r="T188" s="182">
        <f>S188*H188</f>
        <v>0.42</v>
      </c>
      <c r="AR188" s="24" t="s">
        <v>894</v>
      </c>
      <c r="AT188" s="24" t="s">
        <v>889</v>
      </c>
      <c r="AU188" s="24" t="s">
        <v>802</v>
      </c>
      <c r="AY188" s="24" t="s">
        <v>887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24" t="s">
        <v>799</v>
      </c>
      <c r="BK188" s="183">
        <f>ROUND(I188*H188,2)</f>
        <v>0</v>
      </c>
      <c r="BL188" s="24" t="s">
        <v>894</v>
      </c>
      <c r="BM188" s="24" t="s">
        <v>1412</v>
      </c>
    </row>
    <row r="189" spans="2:65" s="11" customFormat="1">
      <c r="B189" s="184"/>
      <c r="D189" s="185" t="s">
        <v>896</v>
      </c>
      <c r="E189" s="186" t="s">
        <v>726</v>
      </c>
      <c r="F189" s="187" t="s">
        <v>1413</v>
      </c>
      <c r="H189" s="188" t="s">
        <v>726</v>
      </c>
      <c r="I189" s="189"/>
      <c r="L189" s="184"/>
      <c r="M189" s="190"/>
      <c r="N189" s="191"/>
      <c r="O189" s="191"/>
      <c r="P189" s="191"/>
      <c r="Q189" s="191"/>
      <c r="R189" s="191"/>
      <c r="S189" s="191"/>
      <c r="T189" s="192"/>
      <c r="AT189" s="188" t="s">
        <v>896</v>
      </c>
      <c r="AU189" s="188" t="s">
        <v>802</v>
      </c>
      <c r="AV189" s="11" t="s">
        <v>799</v>
      </c>
      <c r="AW189" s="11" t="s">
        <v>755</v>
      </c>
      <c r="AX189" s="11" t="s">
        <v>791</v>
      </c>
      <c r="AY189" s="188" t="s">
        <v>887</v>
      </c>
    </row>
    <row r="190" spans="2:65" s="12" customFormat="1">
      <c r="B190" s="193"/>
      <c r="D190" s="185" t="s">
        <v>896</v>
      </c>
      <c r="E190" s="202" t="s">
        <v>726</v>
      </c>
      <c r="F190" s="203" t="s">
        <v>802</v>
      </c>
      <c r="H190" s="204">
        <v>2</v>
      </c>
      <c r="I190" s="198"/>
      <c r="L190" s="193"/>
      <c r="M190" s="199"/>
      <c r="N190" s="200"/>
      <c r="O190" s="200"/>
      <c r="P190" s="200"/>
      <c r="Q190" s="200"/>
      <c r="R190" s="200"/>
      <c r="S190" s="200"/>
      <c r="T190" s="201"/>
      <c r="AT190" s="202" t="s">
        <v>896</v>
      </c>
      <c r="AU190" s="202" t="s">
        <v>802</v>
      </c>
      <c r="AV190" s="12" t="s">
        <v>802</v>
      </c>
      <c r="AW190" s="12" t="s">
        <v>755</v>
      </c>
      <c r="AX190" s="12" t="s">
        <v>799</v>
      </c>
      <c r="AY190" s="202" t="s">
        <v>887</v>
      </c>
    </row>
    <row r="191" spans="2:65" s="10" customFormat="1" ht="29.85" customHeight="1">
      <c r="B191" s="157"/>
      <c r="D191" s="168" t="s">
        <v>790</v>
      </c>
      <c r="E191" s="169" t="s">
        <v>1224</v>
      </c>
      <c r="F191" s="169" t="s">
        <v>1225</v>
      </c>
      <c r="I191" s="160"/>
      <c r="J191" s="170">
        <f>BK191</f>
        <v>0</v>
      </c>
      <c r="L191" s="157"/>
      <c r="M191" s="162"/>
      <c r="N191" s="163"/>
      <c r="O191" s="163"/>
      <c r="P191" s="164">
        <f>SUM(P192:P209)</f>
        <v>0</v>
      </c>
      <c r="Q191" s="163"/>
      <c r="R191" s="164">
        <f>SUM(R192:R209)</f>
        <v>0</v>
      </c>
      <c r="S191" s="163"/>
      <c r="T191" s="165">
        <f>SUM(T192:T209)</f>
        <v>0</v>
      </c>
      <c r="AR191" s="158" t="s">
        <v>799</v>
      </c>
      <c r="AT191" s="166" t="s">
        <v>790</v>
      </c>
      <c r="AU191" s="166" t="s">
        <v>799</v>
      </c>
      <c r="AY191" s="158" t="s">
        <v>887</v>
      </c>
      <c r="BK191" s="167">
        <f>SUM(BK192:BK209)</f>
        <v>0</v>
      </c>
    </row>
    <row r="192" spans="2:65" s="1" customFormat="1" ht="31.5" customHeight="1">
      <c r="B192" s="171"/>
      <c r="C192" s="172" t="s">
        <v>1100</v>
      </c>
      <c r="D192" s="172" t="s">
        <v>889</v>
      </c>
      <c r="E192" s="173" t="s">
        <v>1414</v>
      </c>
      <c r="F192" s="174" t="s">
        <v>1415</v>
      </c>
      <c r="G192" s="175" t="s">
        <v>979</v>
      </c>
      <c r="H192" s="176">
        <v>2.157</v>
      </c>
      <c r="I192" s="177"/>
      <c r="J192" s="178">
        <f>ROUND(I192*H192,2)</f>
        <v>0</v>
      </c>
      <c r="K192" s="174" t="s">
        <v>893</v>
      </c>
      <c r="L192" s="41"/>
      <c r="M192" s="179" t="s">
        <v>726</v>
      </c>
      <c r="N192" s="180" t="s">
        <v>762</v>
      </c>
      <c r="O192" s="42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AR192" s="24" t="s">
        <v>894</v>
      </c>
      <c r="AT192" s="24" t="s">
        <v>889</v>
      </c>
      <c r="AU192" s="24" t="s">
        <v>802</v>
      </c>
      <c r="AY192" s="24" t="s">
        <v>887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24" t="s">
        <v>799</v>
      </c>
      <c r="BK192" s="183">
        <f>ROUND(I192*H192,2)</f>
        <v>0</v>
      </c>
      <c r="BL192" s="24" t="s">
        <v>894</v>
      </c>
      <c r="BM192" s="24" t="s">
        <v>1416</v>
      </c>
    </row>
    <row r="193" spans="2:65" s="11" customFormat="1">
      <c r="B193" s="184"/>
      <c r="D193" s="185" t="s">
        <v>896</v>
      </c>
      <c r="E193" s="186" t="s">
        <v>726</v>
      </c>
      <c r="F193" s="187" t="s">
        <v>1417</v>
      </c>
      <c r="H193" s="188" t="s">
        <v>726</v>
      </c>
      <c r="I193" s="189"/>
      <c r="L193" s="184"/>
      <c r="M193" s="190"/>
      <c r="N193" s="191"/>
      <c r="O193" s="191"/>
      <c r="P193" s="191"/>
      <c r="Q193" s="191"/>
      <c r="R193" s="191"/>
      <c r="S193" s="191"/>
      <c r="T193" s="192"/>
      <c r="AT193" s="188" t="s">
        <v>896</v>
      </c>
      <c r="AU193" s="188" t="s">
        <v>802</v>
      </c>
      <c r="AV193" s="11" t="s">
        <v>799</v>
      </c>
      <c r="AW193" s="11" t="s">
        <v>755</v>
      </c>
      <c r="AX193" s="11" t="s">
        <v>791</v>
      </c>
      <c r="AY193" s="188" t="s">
        <v>887</v>
      </c>
    </row>
    <row r="194" spans="2:65" s="12" customFormat="1">
      <c r="B194" s="193"/>
      <c r="D194" s="185" t="s">
        <v>896</v>
      </c>
      <c r="E194" s="202" t="s">
        <v>726</v>
      </c>
      <c r="F194" s="203" t="s">
        <v>1418</v>
      </c>
      <c r="H194" s="204">
        <v>1.157</v>
      </c>
      <c r="I194" s="198"/>
      <c r="L194" s="193"/>
      <c r="M194" s="199"/>
      <c r="N194" s="200"/>
      <c r="O194" s="200"/>
      <c r="P194" s="200"/>
      <c r="Q194" s="200"/>
      <c r="R194" s="200"/>
      <c r="S194" s="200"/>
      <c r="T194" s="201"/>
      <c r="AT194" s="202" t="s">
        <v>896</v>
      </c>
      <c r="AU194" s="202" t="s">
        <v>802</v>
      </c>
      <c r="AV194" s="12" t="s">
        <v>802</v>
      </c>
      <c r="AW194" s="12" t="s">
        <v>755</v>
      </c>
      <c r="AX194" s="12" t="s">
        <v>791</v>
      </c>
      <c r="AY194" s="202" t="s">
        <v>887</v>
      </c>
    </row>
    <row r="195" spans="2:65" s="11" customFormat="1">
      <c r="B195" s="184"/>
      <c r="D195" s="185" t="s">
        <v>896</v>
      </c>
      <c r="E195" s="186" t="s">
        <v>726</v>
      </c>
      <c r="F195" s="187" t="s">
        <v>1419</v>
      </c>
      <c r="H195" s="188" t="s">
        <v>726</v>
      </c>
      <c r="I195" s="189"/>
      <c r="L195" s="184"/>
      <c r="M195" s="190"/>
      <c r="N195" s="191"/>
      <c r="O195" s="191"/>
      <c r="P195" s="191"/>
      <c r="Q195" s="191"/>
      <c r="R195" s="191"/>
      <c r="S195" s="191"/>
      <c r="T195" s="192"/>
      <c r="AT195" s="188" t="s">
        <v>896</v>
      </c>
      <c r="AU195" s="188" t="s">
        <v>802</v>
      </c>
      <c r="AV195" s="11" t="s">
        <v>799</v>
      </c>
      <c r="AW195" s="11" t="s">
        <v>755</v>
      </c>
      <c r="AX195" s="11" t="s">
        <v>791</v>
      </c>
      <c r="AY195" s="188" t="s">
        <v>887</v>
      </c>
    </row>
    <row r="196" spans="2:65" s="12" customFormat="1">
      <c r="B196" s="193"/>
      <c r="D196" s="185" t="s">
        <v>896</v>
      </c>
      <c r="E196" s="202" t="s">
        <v>726</v>
      </c>
      <c r="F196" s="203" t="s">
        <v>799</v>
      </c>
      <c r="H196" s="204">
        <v>1</v>
      </c>
      <c r="I196" s="198"/>
      <c r="L196" s="193"/>
      <c r="M196" s="199"/>
      <c r="N196" s="200"/>
      <c r="O196" s="200"/>
      <c r="P196" s="200"/>
      <c r="Q196" s="200"/>
      <c r="R196" s="200"/>
      <c r="S196" s="200"/>
      <c r="T196" s="201"/>
      <c r="AT196" s="202" t="s">
        <v>896</v>
      </c>
      <c r="AU196" s="202" t="s">
        <v>802</v>
      </c>
      <c r="AV196" s="12" t="s">
        <v>802</v>
      </c>
      <c r="AW196" s="12" t="s">
        <v>755</v>
      </c>
      <c r="AX196" s="12" t="s">
        <v>791</v>
      </c>
      <c r="AY196" s="202" t="s">
        <v>887</v>
      </c>
    </row>
    <row r="197" spans="2:65" s="14" customFormat="1">
      <c r="B197" s="213"/>
      <c r="D197" s="194" t="s">
        <v>896</v>
      </c>
      <c r="E197" s="214" t="s">
        <v>726</v>
      </c>
      <c r="F197" s="215" t="s">
        <v>966</v>
      </c>
      <c r="H197" s="216">
        <v>2.157</v>
      </c>
      <c r="I197" s="217"/>
      <c r="L197" s="213"/>
      <c r="M197" s="218"/>
      <c r="N197" s="219"/>
      <c r="O197" s="219"/>
      <c r="P197" s="219"/>
      <c r="Q197" s="219"/>
      <c r="R197" s="219"/>
      <c r="S197" s="219"/>
      <c r="T197" s="220"/>
      <c r="AT197" s="221" t="s">
        <v>896</v>
      </c>
      <c r="AU197" s="221" t="s">
        <v>802</v>
      </c>
      <c r="AV197" s="14" t="s">
        <v>894</v>
      </c>
      <c r="AW197" s="14" t="s">
        <v>755</v>
      </c>
      <c r="AX197" s="14" t="s">
        <v>799</v>
      </c>
      <c r="AY197" s="221" t="s">
        <v>887</v>
      </c>
    </row>
    <row r="198" spans="2:65" s="1" customFormat="1" ht="31.5" customHeight="1">
      <c r="B198" s="171"/>
      <c r="C198" s="172" t="s">
        <v>1105</v>
      </c>
      <c r="D198" s="172" t="s">
        <v>889</v>
      </c>
      <c r="E198" s="173" t="s">
        <v>1420</v>
      </c>
      <c r="F198" s="174" t="s">
        <v>1421</v>
      </c>
      <c r="G198" s="175" t="s">
        <v>979</v>
      </c>
      <c r="H198" s="176">
        <v>30.983000000000001</v>
      </c>
      <c r="I198" s="177"/>
      <c r="J198" s="178">
        <f>ROUND(I198*H198,2)</f>
        <v>0</v>
      </c>
      <c r="K198" s="174" t="s">
        <v>893</v>
      </c>
      <c r="L198" s="41"/>
      <c r="M198" s="179" t="s">
        <v>726</v>
      </c>
      <c r="N198" s="180" t="s">
        <v>762</v>
      </c>
      <c r="O198" s="42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AR198" s="24" t="s">
        <v>894</v>
      </c>
      <c r="AT198" s="24" t="s">
        <v>889</v>
      </c>
      <c r="AU198" s="24" t="s">
        <v>802</v>
      </c>
      <c r="AY198" s="24" t="s">
        <v>887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24" t="s">
        <v>799</v>
      </c>
      <c r="BK198" s="183">
        <f>ROUND(I198*H198,2)</f>
        <v>0</v>
      </c>
      <c r="BL198" s="24" t="s">
        <v>894</v>
      </c>
      <c r="BM198" s="24" t="s">
        <v>1422</v>
      </c>
    </row>
    <row r="199" spans="2:65" s="11" customFormat="1">
      <c r="B199" s="184"/>
      <c r="D199" s="185" t="s">
        <v>896</v>
      </c>
      <c r="E199" s="186" t="s">
        <v>726</v>
      </c>
      <c r="F199" s="187" t="s">
        <v>1423</v>
      </c>
      <c r="H199" s="188" t="s">
        <v>726</v>
      </c>
      <c r="I199" s="189"/>
      <c r="L199" s="184"/>
      <c r="M199" s="190"/>
      <c r="N199" s="191"/>
      <c r="O199" s="191"/>
      <c r="P199" s="191"/>
      <c r="Q199" s="191"/>
      <c r="R199" s="191"/>
      <c r="S199" s="191"/>
      <c r="T199" s="192"/>
      <c r="AT199" s="188" t="s">
        <v>896</v>
      </c>
      <c r="AU199" s="188" t="s">
        <v>802</v>
      </c>
      <c r="AV199" s="11" t="s">
        <v>799</v>
      </c>
      <c r="AW199" s="11" t="s">
        <v>755</v>
      </c>
      <c r="AX199" s="11" t="s">
        <v>791</v>
      </c>
      <c r="AY199" s="188" t="s">
        <v>887</v>
      </c>
    </row>
    <row r="200" spans="2:65" s="12" customFormat="1">
      <c r="B200" s="193"/>
      <c r="D200" s="185" t="s">
        <v>896</v>
      </c>
      <c r="E200" s="202" t="s">
        <v>726</v>
      </c>
      <c r="F200" s="203" t="s">
        <v>1424</v>
      </c>
      <c r="H200" s="204">
        <v>21.983000000000001</v>
      </c>
      <c r="I200" s="198"/>
      <c r="L200" s="193"/>
      <c r="M200" s="199"/>
      <c r="N200" s="200"/>
      <c r="O200" s="200"/>
      <c r="P200" s="200"/>
      <c r="Q200" s="200"/>
      <c r="R200" s="200"/>
      <c r="S200" s="200"/>
      <c r="T200" s="201"/>
      <c r="AT200" s="202" t="s">
        <v>896</v>
      </c>
      <c r="AU200" s="202" t="s">
        <v>802</v>
      </c>
      <c r="AV200" s="12" t="s">
        <v>802</v>
      </c>
      <c r="AW200" s="12" t="s">
        <v>755</v>
      </c>
      <c r="AX200" s="12" t="s">
        <v>791</v>
      </c>
      <c r="AY200" s="202" t="s">
        <v>887</v>
      </c>
    </row>
    <row r="201" spans="2:65" s="11" customFormat="1">
      <c r="B201" s="184"/>
      <c r="D201" s="185" t="s">
        <v>896</v>
      </c>
      <c r="E201" s="186" t="s">
        <v>726</v>
      </c>
      <c r="F201" s="187" t="s">
        <v>1419</v>
      </c>
      <c r="H201" s="188" t="s">
        <v>726</v>
      </c>
      <c r="I201" s="189"/>
      <c r="L201" s="184"/>
      <c r="M201" s="190"/>
      <c r="N201" s="191"/>
      <c r="O201" s="191"/>
      <c r="P201" s="191"/>
      <c r="Q201" s="191"/>
      <c r="R201" s="191"/>
      <c r="S201" s="191"/>
      <c r="T201" s="192"/>
      <c r="AT201" s="188" t="s">
        <v>896</v>
      </c>
      <c r="AU201" s="188" t="s">
        <v>802</v>
      </c>
      <c r="AV201" s="11" t="s">
        <v>799</v>
      </c>
      <c r="AW201" s="11" t="s">
        <v>755</v>
      </c>
      <c r="AX201" s="11" t="s">
        <v>791</v>
      </c>
      <c r="AY201" s="188" t="s">
        <v>887</v>
      </c>
    </row>
    <row r="202" spans="2:65" s="12" customFormat="1">
      <c r="B202" s="193"/>
      <c r="D202" s="185" t="s">
        <v>896</v>
      </c>
      <c r="E202" s="202" t="s">
        <v>726</v>
      </c>
      <c r="F202" s="203" t="s">
        <v>1425</v>
      </c>
      <c r="H202" s="204">
        <v>9</v>
      </c>
      <c r="I202" s="198"/>
      <c r="L202" s="193"/>
      <c r="M202" s="199"/>
      <c r="N202" s="200"/>
      <c r="O202" s="200"/>
      <c r="P202" s="200"/>
      <c r="Q202" s="200"/>
      <c r="R202" s="200"/>
      <c r="S202" s="200"/>
      <c r="T202" s="201"/>
      <c r="AT202" s="202" t="s">
        <v>896</v>
      </c>
      <c r="AU202" s="202" t="s">
        <v>802</v>
      </c>
      <c r="AV202" s="12" t="s">
        <v>802</v>
      </c>
      <c r="AW202" s="12" t="s">
        <v>755</v>
      </c>
      <c r="AX202" s="12" t="s">
        <v>791</v>
      </c>
      <c r="AY202" s="202" t="s">
        <v>887</v>
      </c>
    </row>
    <row r="203" spans="2:65" s="14" customFormat="1">
      <c r="B203" s="213"/>
      <c r="D203" s="194" t="s">
        <v>896</v>
      </c>
      <c r="E203" s="214" t="s">
        <v>726</v>
      </c>
      <c r="F203" s="215" t="s">
        <v>966</v>
      </c>
      <c r="H203" s="216">
        <v>30.983000000000001</v>
      </c>
      <c r="I203" s="217"/>
      <c r="L203" s="213"/>
      <c r="M203" s="218"/>
      <c r="N203" s="219"/>
      <c r="O203" s="219"/>
      <c r="P203" s="219"/>
      <c r="Q203" s="219"/>
      <c r="R203" s="219"/>
      <c r="S203" s="219"/>
      <c r="T203" s="220"/>
      <c r="AT203" s="221" t="s">
        <v>896</v>
      </c>
      <c r="AU203" s="221" t="s">
        <v>802</v>
      </c>
      <c r="AV203" s="14" t="s">
        <v>894</v>
      </c>
      <c r="AW203" s="14" t="s">
        <v>755</v>
      </c>
      <c r="AX203" s="14" t="s">
        <v>799</v>
      </c>
      <c r="AY203" s="221" t="s">
        <v>887</v>
      </c>
    </row>
    <row r="204" spans="2:65" s="1" customFormat="1" ht="22.5" customHeight="1">
      <c r="B204" s="171"/>
      <c r="C204" s="172" t="s">
        <v>1109</v>
      </c>
      <c r="D204" s="172" t="s">
        <v>889</v>
      </c>
      <c r="E204" s="173" t="s">
        <v>1426</v>
      </c>
      <c r="F204" s="174" t="s">
        <v>1252</v>
      </c>
      <c r="G204" s="175" t="s">
        <v>979</v>
      </c>
      <c r="H204" s="176">
        <v>1</v>
      </c>
      <c r="I204" s="177"/>
      <c r="J204" s="178">
        <f>ROUND(I204*H204,2)</f>
        <v>0</v>
      </c>
      <c r="K204" s="174" t="s">
        <v>893</v>
      </c>
      <c r="L204" s="41"/>
      <c r="M204" s="179" t="s">
        <v>726</v>
      </c>
      <c r="N204" s="180" t="s">
        <v>762</v>
      </c>
      <c r="O204" s="42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AR204" s="24" t="s">
        <v>894</v>
      </c>
      <c r="AT204" s="24" t="s">
        <v>889</v>
      </c>
      <c r="AU204" s="24" t="s">
        <v>802</v>
      </c>
      <c r="AY204" s="24" t="s">
        <v>887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24" t="s">
        <v>799</v>
      </c>
      <c r="BK204" s="183">
        <f>ROUND(I204*H204,2)</f>
        <v>0</v>
      </c>
      <c r="BL204" s="24" t="s">
        <v>894</v>
      </c>
      <c r="BM204" s="24" t="s">
        <v>1427</v>
      </c>
    </row>
    <row r="205" spans="2:65" s="11" customFormat="1">
      <c r="B205" s="184"/>
      <c r="D205" s="185" t="s">
        <v>896</v>
      </c>
      <c r="E205" s="186" t="s">
        <v>726</v>
      </c>
      <c r="F205" s="187" t="s">
        <v>1394</v>
      </c>
      <c r="H205" s="188" t="s">
        <v>726</v>
      </c>
      <c r="I205" s="189"/>
      <c r="L205" s="184"/>
      <c r="M205" s="190"/>
      <c r="N205" s="191"/>
      <c r="O205" s="191"/>
      <c r="P205" s="191"/>
      <c r="Q205" s="191"/>
      <c r="R205" s="191"/>
      <c r="S205" s="191"/>
      <c r="T205" s="192"/>
      <c r="AT205" s="188" t="s">
        <v>896</v>
      </c>
      <c r="AU205" s="188" t="s">
        <v>802</v>
      </c>
      <c r="AV205" s="11" t="s">
        <v>799</v>
      </c>
      <c r="AW205" s="11" t="s">
        <v>755</v>
      </c>
      <c r="AX205" s="11" t="s">
        <v>791</v>
      </c>
      <c r="AY205" s="188" t="s">
        <v>887</v>
      </c>
    </row>
    <row r="206" spans="2:65" s="12" customFormat="1">
      <c r="B206" s="193"/>
      <c r="D206" s="194" t="s">
        <v>896</v>
      </c>
      <c r="E206" s="195" t="s">
        <v>726</v>
      </c>
      <c r="F206" s="196" t="s">
        <v>799</v>
      </c>
      <c r="H206" s="197">
        <v>1</v>
      </c>
      <c r="I206" s="198"/>
      <c r="L206" s="193"/>
      <c r="M206" s="199"/>
      <c r="N206" s="200"/>
      <c r="O206" s="200"/>
      <c r="P206" s="200"/>
      <c r="Q206" s="200"/>
      <c r="R206" s="200"/>
      <c r="S206" s="200"/>
      <c r="T206" s="201"/>
      <c r="AT206" s="202" t="s">
        <v>896</v>
      </c>
      <c r="AU206" s="202" t="s">
        <v>802</v>
      </c>
      <c r="AV206" s="12" t="s">
        <v>802</v>
      </c>
      <c r="AW206" s="12" t="s">
        <v>755</v>
      </c>
      <c r="AX206" s="12" t="s">
        <v>799</v>
      </c>
      <c r="AY206" s="202" t="s">
        <v>887</v>
      </c>
    </row>
    <row r="207" spans="2:65" s="1" customFormat="1" ht="22.5" customHeight="1">
      <c r="B207" s="171"/>
      <c r="C207" s="172" t="s">
        <v>1118</v>
      </c>
      <c r="D207" s="172" t="s">
        <v>889</v>
      </c>
      <c r="E207" s="173" t="s">
        <v>1428</v>
      </c>
      <c r="F207" s="174" t="s">
        <v>1429</v>
      </c>
      <c r="G207" s="175" t="s">
        <v>979</v>
      </c>
      <c r="H207" s="176">
        <v>1.157</v>
      </c>
      <c r="I207" s="177"/>
      <c r="J207" s="178">
        <f>ROUND(I207*H207,2)</f>
        <v>0</v>
      </c>
      <c r="K207" s="174" t="s">
        <v>893</v>
      </c>
      <c r="L207" s="41"/>
      <c r="M207" s="179" t="s">
        <v>726</v>
      </c>
      <c r="N207" s="180" t="s">
        <v>762</v>
      </c>
      <c r="O207" s="42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AR207" s="24" t="s">
        <v>894</v>
      </c>
      <c r="AT207" s="24" t="s">
        <v>889</v>
      </c>
      <c r="AU207" s="24" t="s">
        <v>802</v>
      </c>
      <c r="AY207" s="24" t="s">
        <v>887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24" t="s">
        <v>799</v>
      </c>
      <c r="BK207" s="183">
        <f>ROUND(I207*H207,2)</f>
        <v>0</v>
      </c>
      <c r="BL207" s="24" t="s">
        <v>894</v>
      </c>
      <c r="BM207" s="24" t="s">
        <v>1430</v>
      </c>
    </row>
    <row r="208" spans="2:65" s="11" customFormat="1">
      <c r="B208" s="184"/>
      <c r="D208" s="185" t="s">
        <v>896</v>
      </c>
      <c r="E208" s="186" t="s">
        <v>726</v>
      </c>
      <c r="F208" s="187" t="s">
        <v>1431</v>
      </c>
      <c r="H208" s="188" t="s">
        <v>726</v>
      </c>
      <c r="I208" s="189"/>
      <c r="L208" s="184"/>
      <c r="M208" s="190"/>
      <c r="N208" s="191"/>
      <c r="O208" s="191"/>
      <c r="P208" s="191"/>
      <c r="Q208" s="191"/>
      <c r="R208" s="191"/>
      <c r="S208" s="191"/>
      <c r="T208" s="192"/>
      <c r="AT208" s="188" t="s">
        <v>896</v>
      </c>
      <c r="AU208" s="188" t="s">
        <v>802</v>
      </c>
      <c r="AV208" s="11" t="s">
        <v>799</v>
      </c>
      <c r="AW208" s="11" t="s">
        <v>755</v>
      </c>
      <c r="AX208" s="11" t="s">
        <v>791</v>
      </c>
      <c r="AY208" s="188" t="s">
        <v>887</v>
      </c>
    </row>
    <row r="209" spans="2:65" s="12" customFormat="1">
      <c r="B209" s="193"/>
      <c r="D209" s="185" t="s">
        <v>896</v>
      </c>
      <c r="E209" s="202" t="s">
        <v>726</v>
      </c>
      <c r="F209" s="203" t="s">
        <v>1418</v>
      </c>
      <c r="H209" s="204">
        <v>1.157</v>
      </c>
      <c r="I209" s="198"/>
      <c r="L209" s="193"/>
      <c r="M209" s="199"/>
      <c r="N209" s="200"/>
      <c r="O209" s="200"/>
      <c r="P209" s="200"/>
      <c r="Q209" s="200"/>
      <c r="R209" s="200"/>
      <c r="S209" s="200"/>
      <c r="T209" s="201"/>
      <c r="AT209" s="202" t="s">
        <v>896</v>
      </c>
      <c r="AU209" s="202" t="s">
        <v>802</v>
      </c>
      <c r="AV209" s="12" t="s">
        <v>802</v>
      </c>
      <c r="AW209" s="12" t="s">
        <v>755</v>
      </c>
      <c r="AX209" s="12" t="s">
        <v>799</v>
      </c>
      <c r="AY209" s="202" t="s">
        <v>887</v>
      </c>
    </row>
    <row r="210" spans="2:65" s="10" customFormat="1" ht="29.85" customHeight="1">
      <c r="B210" s="157"/>
      <c r="D210" s="168" t="s">
        <v>790</v>
      </c>
      <c r="E210" s="169" t="s">
        <v>1261</v>
      </c>
      <c r="F210" s="169" t="s">
        <v>1262</v>
      </c>
      <c r="I210" s="160"/>
      <c r="J210" s="170">
        <f>BK210</f>
        <v>0</v>
      </c>
      <c r="L210" s="157"/>
      <c r="M210" s="162"/>
      <c r="N210" s="163"/>
      <c r="O210" s="163"/>
      <c r="P210" s="164">
        <f>P211</f>
        <v>0</v>
      </c>
      <c r="Q210" s="163"/>
      <c r="R210" s="164">
        <f>R211</f>
        <v>0</v>
      </c>
      <c r="S210" s="163"/>
      <c r="T210" s="165">
        <f>T211</f>
        <v>0</v>
      </c>
      <c r="AR210" s="158" t="s">
        <v>799</v>
      </c>
      <c r="AT210" s="166" t="s">
        <v>790</v>
      </c>
      <c r="AU210" s="166" t="s">
        <v>799</v>
      </c>
      <c r="AY210" s="158" t="s">
        <v>887</v>
      </c>
      <c r="BK210" s="167">
        <f>BK211</f>
        <v>0</v>
      </c>
    </row>
    <row r="211" spans="2:65" s="1" customFormat="1" ht="31.5" customHeight="1">
      <c r="B211" s="171"/>
      <c r="C211" s="172" t="s">
        <v>1122</v>
      </c>
      <c r="D211" s="172" t="s">
        <v>889</v>
      </c>
      <c r="E211" s="173" t="s">
        <v>1432</v>
      </c>
      <c r="F211" s="174" t="s">
        <v>1433</v>
      </c>
      <c r="G211" s="175" t="s">
        <v>979</v>
      </c>
      <c r="H211" s="176">
        <v>3.569</v>
      </c>
      <c r="I211" s="177"/>
      <c r="J211" s="178">
        <f>ROUND(I211*H211,2)</f>
        <v>0</v>
      </c>
      <c r="K211" s="174" t="s">
        <v>893</v>
      </c>
      <c r="L211" s="41"/>
      <c r="M211" s="179" t="s">
        <v>726</v>
      </c>
      <c r="N211" s="238" t="s">
        <v>762</v>
      </c>
      <c r="O211" s="239"/>
      <c r="P211" s="240">
        <f>O211*H211</f>
        <v>0</v>
      </c>
      <c r="Q211" s="240">
        <v>0</v>
      </c>
      <c r="R211" s="240">
        <f>Q211*H211</f>
        <v>0</v>
      </c>
      <c r="S211" s="240">
        <v>0</v>
      </c>
      <c r="T211" s="241">
        <f>S211*H211</f>
        <v>0</v>
      </c>
      <c r="AR211" s="24" t="s">
        <v>894</v>
      </c>
      <c r="AT211" s="24" t="s">
        <v>889</v>
      </c>
      <c r="AU211" s="24" t="s">
        <v>802</v>
      </c>
      <c r="AY211" s="24" t="s">
        <v>887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24" t="s">
        <v>799</v>
      </c>
      <c r="BK211" s="183">
        <f>ROUND(I211*H211,2)</f>
        <v>0</v>
      </c>
      <c r="BL211" s="24" t="s">
        <v>894</v>
      </c>
      <c r="BM211" s="24" t="s">
        <v>1434</v>
      </c>
    </row>
    <row r="212" spans="2:65" s="1" customFormat="1" ht="6.95" customHeight="1">
      <c r="B212" s="56"/>
      <c r="C212" s="57"/>
      <c r="D212" s="57"/>
      <c r="E212" s="57"/>
      <c r="F212" s="57"/>
      <c r="G212" s="57"/>
      <c r="H212" s="57"/>
      <c r="I212" s="125"/>
      <c r="J212" s="57"/>
      <c r="K212" s="57"/>
      <c r="L212" s="41"/>
    </row>
  </sheetData>
  <autoFilter ref="C82:K211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16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809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1435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801</v>
      </c>
      <c r="G11" s="42"/>
      <c r="H11" s="42"/>
      <c r="I11" s="106" t="s">
        <v>742</v>
      </c>
      <c r="J11" s="35" t="s">
        <v>849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1436</v>
      </c>
      <c r="G13" s="42"/>
      <c r="H13" s="42"/>
      <c r="I13" s="109" t="s">
        <v>852</v>
      </c>
      <c r="J13" s="108" t="s">
        <v>853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ROUND(J79,2)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ROUND(SUM(BE79:BE127), 2)</f>
        <v>0</v>
      </c>
      <c r="G30" s="42"/>
      <c r="H30" s="42"/>
      <c r="I30" s="120">
        <v>0.21</v>
      </c>
      <c r="J30" s="119">
        <f>ROUND(ROUND((SUM(BE79:BE127)),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ROUND(SUM(BF79:BF127), 2)</f>
        <v>0</v>
      </c>
      <c r="G31" s="42"/>
      <c r="H31" s="42"/>
      <c r="I31" s="120">
        <v>0.15</v>
      </c>
      <c r="J31" s="119">
        <f>ROUND(ROUND((SUM(BF79:BF127)),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ROUND(SUM(BG79:BG127),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ROUND(SUM(BH79:BH127),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ROUND(SUM(BI79:BI127),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103 - Dopravní značení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J79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859</v>
      </c>
      <c r="E57" s="135"/>
      <c r="F57" s="135"/>
      <c r="G57" s="135"/>
      <c r="H57" s="135"/>
      <c r="I57" s="136"/>
      <c r="J57" s="137">
        <f>J80</f>
        <v>0</v>
      </c>
      <c r="K57" s="138"/>
    </row>
    <row r="58" spans="2:47" s="8" customFormat="1" ht="19.899999999999999" customHeight="1">
      <c r="B58" s="139"/>
      <c r="C58" s="140"/>
      <c r="D58" s="141" t="s">
        <v>860</v>
      </c>
      <c r="E58" s="142"/>
      <c r="F58" s="142"/>
      <c r="G58" s="142"/>
      <c r="H58" s="142"/>
      <c r="I58" s="143"/>
      <c r="J58" s="144">
        <f>J81</f>
        <v>0</v>
      </c>
      <c r="K58" s="145"/>
    </row>
    <row r="59" spans="2:47" s="8" customFormat="1" ht="19.899999999999999" customHeight="1">
      <c r="B59" s="139"/>
      <c r="C59" s="140"/>
      <c r="D59" s="141" t="s">
        <v>866</v>
      </c>
      <c r="E59" s="142"/>
      <c r="F59" s="142"/>
      <c r="G59" s="142"/>
      <c r="H59" s="142"/>
      <c r="I59" s="143"/>
      <c r="J59" s="144">
        <f>J88</f>
        <v>0</v>
      </c>
      <c r="K59" s="145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05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25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26"/>
      <c r="J65" s="60"/>
      <c r="K65" s="60"/>
      <c r="L65" s="41"/>
    </row>
    <row r="66" spans="2:63" s="1" customFormat="1" ht="36.950000000000003" customHeight="1">
      <c r="B66" s="41"/>
      <c r="C66" s="61" t="s">
        <v>871</v>
      </c>
      <c r="L66" s="41"/>
    </row>
    <row r="67" spans="2:63" s="1" customFormat="1" ht="6.95" customHeight="1">
      <c r="B67" s="41"/>
      <c r="L67" s="41"/>
    </row>
    <row r="68" spans="2:63" s="1" customFormat="1" ht="14.45" customHeight="1">
      <c r="B68" s="41"/>
      <c r="C68" s="63" t="s">
        <v>739</v>
      </c>
      <c r="L68" s="41"/>
    </row>
    <row r="69" spans="2:63" s="1" customFormat="1" ht="22.5" customHeight="1">
      <c r="B69" s="41"/>
      <c r="E69" s="366" t="str">
        <f>E7</f>
        <v>Rekonstrukce komunikace v ul. Druhanická</v>
      </c>
      <c r="F69" s="367"/>
      <c r="G69" s="367"/>
      <c r="H69" s="367"/>
      <c r="L69" s="41"/>
    </row>
    <row r="70" spans="2:63" s="1" customFormat="1" ht="14.45" customHeight="1">
      <c r="B70" s="41"/>
      <c r="C70" s="63" t="s">
        <v>847</v>
      </c>
      <c r="L70" s="41"/>
    </row>
    <row r="71" spans="2:63" s="1" customFormat="1" ht="23.25" customHeight="1">
      <c r="B71" s="41"/>
      <c r="E71" s="352" t="str">
        <f>E9</f>
        <v>SO 103 - Dopravní značení</v>
      </c>
      <c r="F71" s="368"/>
      <c r="G71" s="368"/>
      <c r="H71" s="368"/>
      <c r="L71" s="41"/>
    </row>
    <row r="72" spans="2:63" s="1" customFormat="1" ht="6.95" customHeight="1">
      <c r="B72" s="41"/>
      <c r="L72" s="41"/>
    </row>
    <row r="73" spans="2:63" s="1" customFormat="1" ht="18" customHeight="1">
      <c r="B73" s="41"/>
      <c r="C73" s="63" t="s">
        <v>743</v>
      </c>
      <c r="F73" s="146" t="str">
        <f>F12</f>
        <v xml:space="preserve"> </v>
      </c>
      <c r="I73" s="147" t="s">
        <v>745</v>
      </c>
      <c r="J73" s="67" t="str">
        <f>IF(J12="","",J12)</f>
        <v>6. 4. 2017</v>
      </c>
      <c r="L73" s="41"/>
    </row>
    <row r="74" spans="2:63" s="1" customFormat="1" ht="6.95" customHeight="1">
      <c r="B74" s="41"/>
      <c r="L74" s="41"/>
    </row>
    <row r="75" spans="2:63" s="1" customFormat="1" ht="15">
      <c r="B75" s="41"/>
      <c r="C75" s="63" t="s">
        <v>747</v>
      </c>
      <c r="F75" s="146" t="str">
        <f>E15</f>
        <v>Městská část Praha 21</v>
      </c>
      <c r="I75" s="147" t="s">
        <v>753</v>
      </c>
      <c r="J75" s="146" t="str">
        <f>E21</f>
        <v xml:space="preserve"> </v>
      </c>
      <c r="L75" s="41"/>
    </row>
    <row r="76" spans="2:63" s="1" customFormat="1" ht="14.45" customHeight="1">
      <c r="B76" s="41"/>
      <c r="C76" s="63" t="s">
        <v>751</v>
      </c>
      <c r="F76" s="146" t="str">
        <f>IF(E18="","",E18)</f>
        <v/>
      </c>
      <c r="L76" s="41"/>
    </row>
    <row r="77" spans="2:63" s="1" customFormat="1" ht="10.35" customHeight="1">
      <c r="B77" s="41"/>
      <c r="L77" s="41"/>
    </row>
    <row r="78" spans="2:63" s="9" customFormat="1" ht="29.25" customHeight="1">
      <c r="B78" s="148"/>
      <c r="C78" s="149" t="s">
        <v>872</v>
      </c>
      <c r="D78" s="150" t="s">
        <v>776</v>
      </c>
      <c r="E78" s="150" t="s">
        <v>772</v>
      </c>
      <c r="F78" s="150" t="s">
        <v>873</v>
      </c>
      <c r="G78" s="150" t="s">
        <v>874</v>
      </c>
      <c r="H78" s="150" t="s">
        <v>875</v>
      </c>
      <c r="I78" s="151" t="s">
        <v>876</v>
      </c>
      <c r="J78" s="150" t="s">
        <v>856</v>
      </c>
      <c r="K78" s="152" t="s">
        <v>877</v>
      </c>
      <c r="L78" s="148"/>
      <c r="M78" s="72" t="s">
        <v>878</v>
      </c>
      <c r="N78" s="73" t="s">
        <v>761</v>
      </c>
      <c r="O78" s="73" t="s">
        <v>879</v>
      </c>
      <c r="P78" s="73" t="s">
        <v>880</v>
      </c>
      <c r="Q78" s="73" t="s">
        <v>881</v>
      </c>
      <c r="R78" s="73" t="s">
        <v>882</v>
      </c>
      <c r="S78" s="73" t="s">
        <v>883</v>
      </c>
      <c r="T78" s="74" t="s">
        <v>884</v>
      </c>
    </row>
    <row r="79" spans="2:63" s="1" customFormat="1" ht="29.25" customHeight="1">
      <c r="B79" s="41"/>
      <c r="C79" s="76" t="s">
        <v>857</v>
      </c>
      <c r="J79" s="153">
        <f>BK79</f>
        <v>0</v>
      </c>
      <c r="L79" s="41"/>
      <c r="M79" s="75"/>
      <c r="N79" s="68"/>
      <c r="O79" s="68"/>
      <c r="P79" s="154">
        <f>P80</f>
        <v>0</v>
      </c>
      <c r="Q79" s="68"/>
      <c r="R79" s="154">
        <f>R80</f>
        <v>0.47467600000000004</v>
      </c>
      <c r="S79" s="68"/>
      <c r="T79" s="155">
        <f>T80</f>
        <v>0</v>
      </c>
      <c r="AT79" s="24" t="s">
        <v>790</v>
      </c>
      <c r="AU79" s="24" t="s">
        <v>858</v>
      </c>
      <c r="BK79" s="156">
        <f>BK80</f>
        <v>0</v>
      </c>
    </row>
    <row r="80" spans="2:63" s="10" customFormat="1" ht="37.35" customHeight="1">
      <c r="B80" s="157"/>
      <c r="D80" s="158" t="s">
        <v>790</v>
      </c>
      <c r="E80" s="159" t="s">
        <v>885</v>
      </c>
      <c r="F80" s="159" t="s">
        <v>886</v>
      </c>
      <c r="I80" s="160"/>
      <c r="J80" s="161">
        <f>BK80</f>
        <v>0</v>
      </c>
      <c r="L80" s="157"/>
      <c r="M80" s="162"/>
      <c r="N80" s="163"/>
      <c r="O80" s="163"/>
      <c r="P80" s="164">
        <f>P81+P88</f>
        <v>0</v>
      </c>
      <c r="Q80" s="163"/>
      <c r="R80" s="164">
        <f>R81+R88</f>
        <v>0.47467600000000004</v>
      </c>
      <c r="S80" s="163"/>
      <c r="T80" s="165">
        <f>T81+T88</f>
        <v>0</v>
      </c>
      <c r="AR80" s="158" t="s">
        <v>799</v>
      </c>
      <c r="AT80" s="166" t="s">
        <v>790</v>
      </c>
      <c r="AU80" s="166" t="s">
        <v>791</v>
      </c>
      <c r="AY80" s="158" t="s">
        <v>887</v>
      </c>
      <c r="BK80" s="167">
        <f>BK81+BK88</f>
        <v>0</v>
      </c>
    </row>
    <row r="81" spans="2:65" s="10" customFormat="1" ht="19.899999999999999" customHeight="1">
      <c r="B81" s="157"/>
      <c r="D81" s="168" t="s">
        <v>790</v>
      </c>
      <c r="E81" s="169" t="s">
        <v>799</v>
      </c>
      <c r="F81" s="169" t="s">
        <v>888</v>
      </c>
      <c r="I81" s="160"/>
      <c r="J81" s="170">
        <f>BK81</f>
        <v>0</v>
      </c>
      <c r="L81" s="157"/>
      <c r="M81" s="162"/>
      <c r="N81" s="163"/>
      <c r="O81" s="163"/>
      <c r="P81" s="164">
        <f>SUM(P82:P87)</f>
        <v>0</v>
      </c>
      <c r="Q81" s="163"/>
      <c r="R81" s="164">
        <f>SUM(R82:R87)</f>
        <v>0</v>
      </c>
      <c r="S81" s="163"/>
      <c r="T81" s="165">
        <f>SUM(T82:T87)</f>
        <v>0</v>
      </c>
      <c r="AR81" s="158" t="s">
        <v>799</v>
      </c>
      <c r="AT81" s="166" t="s">
        <v>790</v>
      </c>
      <c r="AU81" s="166" t="s">
        <v>799</v>
      </c>
      <c r="AY81" s="158" t="s">
        <v>887</v>
      </c>
      <c r="BK81" s="167">
        <f>SUM(BK82:BK87)</f>
        <v>0</v>
      </c>
    </row>
    <row r="82" spans="2:65" s="1" customFormat="1" ht="44.25" customHeight="1">
      <c r="B82" s="171"/>
      <c r="C82" s="172" t="s">
        <v>799</v>
      </c>
      <c r="D82" s="172" t="s">
        <v>889</v>
      </c>
      <c r="E82" s="173" t="s">
        <v>961</v>
      </c>
      <c r="F82" s="174" t="s">
        <v>962</v>
      </c>
      <c r="G82" s="175" t="s">
        <v>927</v>
      </c>
      <c r="H82" s="176">
        <v>0.64800000000000002</v>
      </c>
      <c r="I82" s="177"/>
      <c r="J82" s="178">
        <f>ROUND(I82*H82,2)</f>
        <v>0</v>
      </c>
      <c r="K82" s="174" t="s">
        <v>893</v>
      </c>
      <c r="L82" s="41"/>
      <c r="M82" s="179" t="s">
        <v>726</v>
      </c>
      <c r="N82" s="180" t="s">
        <v>762</v>
      </c>
      <c r="O82" s="42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24" t="s">
        <v>894</v>
      </c>
      <c r="AT82" s="24" t="s">
        <v>889</v>
      </c>
      <c r="AU82" s="24" t="s">
        <v>802</v>
      </c>
      <c r="AY82" s="24" t="s">
        <v>887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24" t="s">
        <v>799</v>
      </c>
      <c r="BK82" s="183">
        <f>ROUND(I82*H82,2)</f>
        <v>0</v>
      </c>
      <c r="BL82" s="24" t="s">
        <v>894</v>
      </c>
      <c r="BM82" s="24" t="s">
        <v>1437</v>
      </c>
    </row>
    <row r="83" spans="2:65" s="11" customFormat="1" ht="27">
      <c r="B83" s="184"/>
      <c r="D83" s="185" t="s">
        <v>896</v>
      </c>
      <c r="E83" s="186" t="s">
        <v>726</v>
      </c>
      <c r="F83" s="187" t="s">
        <v>1438</v>
      </c>
      <c r="H83" s="188" t="s">
        <v>726</v>
      </c>
      <c r="I83" s="189"/>
      <c r="L83" s="184"/>
      <c r="M83" s="190"/>
      <c r="N83" s="191"/>
      <c r="O83" s="191"/>
      <c r="P83" s="191"/>
      <c r="Q83" s="191"/>
      <c r="R83" s="191"/>
      <c r="S83" s="191"/>
      <c r="T83" s="192"/>
      <c r="AT83" s="188" t="s">
        <v>896</v>
      </c>
      <c r="AU83" s="188" t="s">
        <v>802</v>
      </c>
      <c r="AV83" s="11" t="s">
        <v>799</v>
      </c>
      <c r="AW83" s="11" t="s">
        <v>755</v>
      </c>
      <c r="AX83" s="11" t="s">
        <v>791</v>
      </c>
      <c r="AY83" s="188" t="s">
        <v>887</v>
      </c>
    </row>
    <row r="84" spans="2:65" s="12" customFormat="1">
      <c r="B84" s="193"/>
      <c r="D84" s="194" t="s">
        <v>896</v>
      </c>
      <c r="E84" s="195" t="s">
        <v>726</v>
      </c>
      <c r="F84" s="196" t="s">
        <v>1439</v>
      </c>
      <c r="H84" s="197">
        <v>0.64800000000000002</v>
      </c>
      <c r="I84" s="198"/>
      <c r="L84" s="193"/>
      <c r="M84" s="199"/>
      <c r="N84" s="200"/>
      <c r="O84" s="200"/>
      <c r="P84" s="200"/>
      <c r="Q84" s="200"/>
      <c r="R84" s="200"/>
      <c r="S84" s="200"/>
      <c r="T84" s="201"/>
      <c r="AT84" s="202" t="s">
        <v>896</v>
      </c>
      <c r="AU84" s="202" t="s">
        <v>802</v>
      </c>
      <c r="AV84" s="12" t="s">
        <v>802</v>
      </c>
      <c r="AW84" s="12" t="s">
        <v>755</v>
      </c>
      <c r="AX84" s="12" t="s">
        <v>799</v>
      </c>
      <c r="AY84" s="202" t="s">
        <v>887</v>
      </c>
    </row>
    <row r="85" spans="2:65" s="1" customFormat="1" ht="22.5" customHeight="1">
      <c r="B85" s="171"/>
      <c r="C85" s="172" t="s">
        <v>802</v>
      </c>
      <c r="D85" s="172" t="s">
        <v>889</v>
      </c>
      <c r="E85" s="173" t="s">
        <v>974</v>
      </c>
      <c r="F85" s="174" t="s">
        <v>975</v>
      </c>
      <c r="G85" s="175" t="s">
        <v>927</v>
      </c>
      <c r="H85" s="176">
        <v>0.64800000000000002</v>
      </c>
      <c r="I85" s="177"/>
      <c r="J85" s="178">
        <f>ROUND(I85*H85,2)</f>
        <v>0</v>
      </c>
      <c r="K85" s="174" t="s">
        <v>893</v>
      </c>
      <c r="L85" s="41"/>
      <c r="M85" s="179" t="s">
        <v>726</v>
      </c>
      <c r="N85" s="180" t="s">
        <v>762</v>
      </c>
      <c r="O85" s="42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24" t="s">
        <v>894</v>
      </c>
      <c r="AT85" s="24" t="s">
        <v>889</v>
      </c>
      <c r="AU85" s="24" t="s">
        <v>802</v>
      </c>
      <c r="AY85" s="24" t="s">
        <v>887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24" t="s">
        <v>799</v>
      </c>
      <c r="BK85" s="183">
        <f>ROUND(I85*H85,2)</f>
        <v>0</v>
      </c>
      <c r="BL85" s="24" t="s">
        <v>894</v>
      </c>
      <c r="BM85" s="24" t="s">
        <v>1440</v>
      </c>
    </row>
    <row r="86" spans="2:65" s="1" customFormat="1" ht="22.5" customHeight="1">
      <c r="B86" s="171"/>
      <c r="C86" s="172" t="s">
        <v>904</v>
      </c>
      <c r="D86" s="172" t="s">
        <v>889</v>
      </c>
      <c r="E86" s="173" t="s">
        <v>977</v>
      </c>
      <c r="F86" s="174" t="s">
        <v>978</v>
      </c>
      <c r="G86" s="175" t="s">
        <v>979</v>
      </c>
      <c r="H86" s="176">
        <v>1.0369999999999999</v>
      </c>
      <c r="I86" s="177"/>
      <c r="J86" s="178">
        <f>ROUND(I86*H86,2)</f>
        <v>0</v>
      </c>
      <c r="K86" s="174" t="s">
        <v>893</v>
      </c>
      <c r="L86" s="41"/>
      <c r="M86" s="179" t="s">
        <v>726</v>
      </c>
      <c r="N86" s="180" t="s">
        <v>762</v>
      </c>
      <c r="O86" s="42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24" t="s">
        <v>894</v>
      </c>
      <c r="AT86" s="24" t="s">
        <v>889</v>
      </c>
      <c r="AU86" s="24" t="s">
        <v>802</v>
      </c>
      <c r="AY86" s="24" t="s">
        <v>887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24" t="s">
        <v>799</v>
      </c>
      <c r="BK86" s="183">
        <f>ROUND(I86*H86,2)</f>
        <v>0</v>
      </c>
      <c r="BL86" s="24" t="s">
        <v>894</v>
      </c>
      <c r="BM86" s="24" t="s">
        <v>1441</v>
      </c>
    </row>
    <row r="87" spans="2:65" s="12" customFormat="1">
      <c r="B87" s="193"/>
      <c r="D87" s="185" t="s">
        <v>896</v>
      </c>
      <c r="F87" s="203" t="s">
        <v>1442</v>
      </c>
      <c r="H87" s="204">
        <v>1.0369999999999999</v>
      </c>
      <c r="I87" s="198"/>
      <c r="L87" s="193"/>
      <c r="M87" s="199"/>
      <c r="N87" s="200"/>
      <c r="O87" s="200"/>
      <c r="P87" s="200"/>
      <c r="Q87" s="200"/>
      <c r="R87" s="200"/>
      <c r="S87" s="200"/>
      <c r="T87" s="201"/>
      <c r="AT87" s="202" t="s">
        <v>896</v>
      </c>
      <c r="AU87" s="202" t="s">
        <v>802</v>
      </c>
      <c r="AV87" s="12" t="s">
        <v>802</v>
      </c>
      <c r="AW87" s="12" t="s">
        <v>727</v>
      </c>
      <c r="AX87" s="12" t="s">
        <v>799</v>
      </c>
      <c r="AY87" s="202" t="s">
        <v>887</v>
      </c>
    </row>
    <row r="88" spans="2:65" s="10" customFormat="1" ht="29.85" customHeight="1">
      <c r="B88" s="157"/>
      <c r="D88" s="168" t="s">
        <v>790</v>
      </c>
      <c r="E88" s="169" t="s">
        <v>943</v>
      </c>
      <c r="F88" s="169" t="s">
        <v>1186</v>
      </c>
      <c r="I88" s="160"/>
      <c r="J88" s="170">
        <f>BK88</f>
        <v>0</v>
      </c>
      <c r="L88" s="157"/>
      <c r="M88" s="162"/>
      <c r="N88" s="163"/>
      <c r="O88" s="163"/>
      <c r="P88" s="164">
        <f>SUM(P89:P127)</f>
        <v>0</v>
      </c>
      <c r="Q88" s="163"/>
      <c r="R88" s="164">
        <f>SUM(R89:R127)</f>
        <v>0.47467600000000004</v>
      </c>
      <c r="S88" s="163"/>
      <c r="T88" s="165">
        <f>SUM(T89:T127)</f>
        <v>0</v>
      </c>
      <c r="AR88" s="158" t="s">
        <v>799</v>
      </c>
      <c r="AT88" s="166" t="s">
        <v>790</v>
      </c>
      <c r="AU88" s="166" t="s">
        <v>799</v>
      </c>
      <c r="AY88" s="158" t="s">
        <v>887</v>
      </c>
      <c r="BK88" s="167">
        <f>SUM(BK89:BK127)</f>
        <v>0</v>
      </c>
    </row>
    <row r="89" spans="2:65" s="1" customFormat="1" ht="31.5" customHeight="1">
      <c r="B89" s="171"/>
      <c r="C89" s="172" t="s">
        <v>894</v>
      </c>
      <c r="D89" s="172" t="s">
        <v>889</v>
      </c>
      <c r="E89" s="173" t="s">
        <v>1443</v>
      </c>
      <c r="F89" s="174" t="s">
        <v>1444</v>
      </c>
      <c r="G89" s="175" t="s">
        <v>1039</v>
      </c>
      <c r="H89" s="176">
        <v>10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6.9999999999999999E-4</v>
      </c>
      <c r="R89" s="181">
        <f>Q89*H89</f>
        <v>7.0000000000000001E-3</v>
      </c>
      <c r="S89" s="181">
        <v>0</v>
      </c>
      <c r="T89" s="182">
        <f>S89*H89</f>
        <v>0</v>
      </c>
      <c r="AR89" s="24" t="s">
        <v>894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894</v>
      </c>
      <c r="BM89" s="24" t="s">
        <v>1445</v>
      </c>
    </row>
    <row r="90" spans="2:65" s="11" customFormat="1">
      <c r="B90" s="184"/>
      <c r="D90" s="185" t="s">
        <v>896</v>
      </c>
      <c r="E90" s="186" t="s">
        <v>726</v>
      </c>
      <c r="F90" s="187" t="s">
        <v>1446</v>
      </c>
      <c r="H90" s="188" t="s">
        <v>726</v>
      </c>
      <c r="I90" s="189"/>
      <c r="L90" s="184"/>
      <c r="M90" s="190"/>
      <c r="N90" s="191"/>
      <c r="O90" s="191"/>
      <c r="P90" s="191"/>
      <c r="Q90" s="191"/>
      <c r="R90" s="191"/>
      <c r="S90" s="191"/>
      <c r="T90" s="192"/>
      <c r="AT90" s="188" t="s">
        <v>896</v>
      </c>
      <c r="AU90" s="188" t="s">
        <v>802</v>
      </c>
      <c r="AV90" s="11" t="s">
        <v>799</v>
      </c>
      <c r="AW90" s="11" t="s">
        <v>755</v>
      </c>
      <c r="AX90" s="11" t="s">
        <v>791</v>
      </c>
      <c r="AY90" s="188" t="s">
        <v>887</v>
      </c>
    </row>
    <row r="91" spans="2:65" s="12" customFormat="1">
      <c r="B91" s="193"/>
      <c r="D91" s="194" t="s">
        <v>896</v>
      </c>
      <c r="E91" s="195" t="s">
        <v>726</v>
      </c>
      <c r="F91" s="196" t="s">
        <v>949</v>
      </c>
      <c r="H91" s="197">
        <v>10</v>
      </c>
      <c r="I91" s="198"/>
      <c r="L91" s="193"/>
      <c r="M91" s="199"/>
      <c r="N91" s="200"/>
      <c r="O91" s="200"/>
      <c r="P91" s="200"/>
      <c r="Q91" s="200"/>
      <c r="R91" s="200"/>
      <c r="S91" s="200"/>
      <c r="T91" s="201"/>
      <c r="AT91" s="202" t="s">
        <v>896</v>
      </c>
      <c r="AU91" s="202" t="s">
        <v>802</v>
      </c>
      <c r="AV91" s="12" t="s">
        <v>802</v>
      </c>
      <c r="AW91" s="12" t="s">
        <v>755</v>
      </c>
      <c r="AX91" s="12" t="s">
        <v>799</v>
      </c>
      <c r="AY91" s="202" t="s">
        <v>887</v>
      </c>
    </row>
    <row r="92" spans="2:65" s="1" customFormat="1" ht="22.5" customHeight="1">
      <c r="B92" s="171"/>
      <c r="C92" s="222" t="s">
        <v>913</v>
      </c>
      <c r="D92" s="222" t="s">
        <v>995</v>
      </c>
      <c r="E92" s="223" t="s">
        <v>1447</v>
      </c>
      <c r="F92" s="224" t="s">
        <v>1448</v>
      </c>
      <c r="G92" s="225" t="s">
        <v>1039</v>
      </c>
      <c r="H92" s="226">
        <v>2</v>
      </c>
      <c r="I92" s="227"/>
      <c r="J92" s="228">
        <f>ROUND(I92*H92,2)</f>
        <v>0</v>
      </c>
      <c r="K92" s="224" t="s">
        <v>893</v>
      </c>
      <c r="L92" s="229"/>
      <c r="M92" s="230" t="s">
        <v>726</v>
      </c>
      <c r="N92" s="231" t="s">
        <v>762</v>
      </c>
      <c r="O92" s="42"/>
      <c r="P92" s="181">
        <f>O92*H92</f>
        <v>0</v>
      </c>
      <c r="Q92" s="181">
        <v>6.0000000000000001E-3</v>
      </c>
      <c r="R92" s="181">
        <f>Q92*H92</f>
        <v>1.2E-2</v>
      </c>
      <c r="S92" s="181">
        <v>0</v>
      </c>
      <c r="T92" s="182">
        <f>S92*H92</f>
        <v>0</v>
      </c>
      <c r="AR92" s="24" t="s">
        <v>938</v>
      </c>
      <c r="AT92" s="24" t="s">
        <v>995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894</v>
      </c>
      <c r="BM92" s="24" t="s">
        <v>1449</v>
      </c>
    </row>
    <row r="93" spans="2:65" s="11" customFormat="1">
      <c r="B93" s="184"/>
      <c r="D93" s="185" t="s">
        <v>896</v>
      </c>
      <c r="E93" s="186" t="s">
        <v>726</v>
      </c>
      <c r="F93" s="187" t="s">
        <v>1450</v>
      </c>
      <c r="H93" s="188" t="s">
        <v>726</v>
      </c>
      <c r="I93" s="189"/>
      <c r="L93" s="184"/>
      <c r="M93" s="190"/>
      <c r="N93" s="191"/>
      <c r="O93" s="191"/>
      <c r="P93" s="191"/>
      <c r="Q93" s="191"/>
      <c r="R93" s="191"/>
      <c r="S93" s="191"/>
      <c r="T93" s="192"/>
      <c r="AT93" s="188" t="s">
        <v>896</v>
      </c>
      <c r="AU93" s="188" t="s">
        <v>802</v>
      </c>
      <c r="AV93" s="11" t="s">
        <v>799</v>
      </c>
      <c r="AW93" s="11" t="s">
        <v>755</v>
      </c>
      <c r="AX93" s="11" t="s">
        <v>791</v>
      </c>
      <c r="AY93" s="188" t="s">
        <v>887</v>
      </c>
    </row>
    <row r="94" spans="2:65" s="12" customFormat="1">
      <c r="B94" s="193"/>
      <c r="D94" s="185" t="s">
        <v>896</v>
      </c>
      <c r="E94" s="202" t="s">
        <v>726</v>
      </c>
      <c r="F94" s="203" t="s">
        <v>799</v>
      </c>
      <c r="H94" s="204">
        <v>1</v>
      </c>
      <c r="I94" s="198"/>
      <c r="L94" s="193"/>
      <c r="M94" s="199"/>
      <c r="N94" s="200"/>
      <c r="O94" s="200"/>
      <c r="P94" s="200"/>
      <c r="Q94" s="200"/>
      <c r="R94" s="200"/>
      <c r="S94" s="200"/>
      <c r="T94" s="201"/>
      <c r="AT94" s="202" t="s">
        <v>896</v>
      </c>
      <c r="AU94" s="202" t="s">
        <v>802</v>
      </c>
      <c r="AV94" s="12" t="s">
        <v>802</v>
      </c>
      <c r="AW94" s="12" t="s">
        <v>755</v>
      </c>
      <c r="AX94" s="12" t="s">
        <v>791</v>
      </c>
      <c r="AY94" s="202" t="s">
        <v>887</v>
      </c>
    </row>
    <row r="95" spans="2:65" s="11" customFormat="1">
      <c r="B95" s="184"/>
      <c r="D95" s="185" t="s">
        <v>896</v>
      </c>
      <c r="E95" s="186" t="s">
        <v>726</v>
      </c>
      <c r="F95" s="187" t="s">
        <v>1451</v>
      </c>
      <c r="H95" s="188" t="s">
        <v>726</v>
      </c>
      <c r="I95" s="189"/>
      <c r="L95" s="184"/>
      <c r="M95" s="190"/>
      <c r="N95" s="191"/>
      <c r="O95" s="191"/>
      <c r="P95" s="191"/>
      <c r="Q95" s="191"/>
      <c r="R95" s="191"/>
      <c r="S95" s="191"/>
      <c r="T95" s="192"/>
      <c r="AT95" s="188" t="s">
        <v>896</v>
      </c>
      <c r="AU95" s="188" t="s">
        <v>802</v>
      </c>
      <c r="AV95" s="11" t="s">
        <v>799</v>
      </c>
      <c r="AW95" s="11" t="s">
        <v>755</v>
      </c>
      <c r="AX95" s="11" t="s">
        <v>791</v>
      </c>
      <c r="AY95" s="188" t="s">
        <v>887</v>
      </c>
    </row>
    <row r="96" spans="2:65" s="12" customFormat="1">
      <c r="B96" s="193"/>
      <c r="D96" s="185" t="s">
        <v>896</v>
      </c>
      <c r="E96" s="202" t="s">
        <v>726</v>
      </c>
      <c r="F96" s="203" t="s">
        <v>799</v>
      </c>
      <c r="H96" s="204">
        <v>1</v>
      </c>
      <c r="I96" s="198"/>
      <c r="L96" s="193"/>
      <c r="M96" s="199"/>
      <c r="N96" s="200"/>
      <c r="O96" s="200"/>
      <c r="P96" s="200"/>
      <c r="Q96" s="200"/>
      <c r="R96" s="200"/>
      <c r="S96" s="200"/>
      <c r="T96" s="201"/>
      <c r="AT96" s="202" t="s">
        <v>896</v>
      </c>
      <c r="AU96" s="202" t="s">
        <v>802</v>
      </c>
      <c r="AV96" s="12" t="s">
        <v>802</v>
      </c>
      <c r="AW96" s="12" t="s">
        <v>755</v>
      </c>
      <c r="AX96" s="12" t="s">
        <v>791</v>
      </c>
      <c r="AY96" s="202" t="s">
        <v>887</v>
      </c>
    </row>
    <row r="97" spans="2:65" s="14" customFormat="1">
      <c r="B97" s="213"/>
      <c r="D97" s="194" t="s">
        <v>896</v>
      </c>
      <c r="E97" s="214" t="s">
        <v>726</v>
      </c>
      <c r="F97" s="215" t="s">
        <v>966</v>
      </c>
      <c r="H97" s="216">
        <v>2</v>
      </c>
      <c r="I97" s="217"/>
      <c r="L97" s="213"/>
      <c r="M97" s="218"/>
      <c r="N97" s="219"/>
      <c r="O97" s="219"/>
      <c r="P97" s="219"/>
      <c r="Q97" s="219"/>
      <c r="R97" s="219"/>
      <c r="S97" s="219"/>
      <c r="T97" s="220"/>
      <c r="AT97" s="221" t="s">
        <v>896</v>
      </c>
      <c r="AU97" s="221" t="s">
        <v>802</v>
      </c>
      <c r="AV97" s="14" t="s">
        <v>894</v>
      </c>
      <c r="AW97" s="14" t="s">
        <v>755</v>
      </c>
      <c r="AX97" s="14" t="s">
        <v>799</v>
      </c>
      <c r="AY97" s="221" t="s">
        <v>887</v>
      </c>
    </row>
    <row r="98" spans="2:65" s="1" customFormat="1" ht="22.5" customHeight="1">
      <c r="B98" s="171"/>
      <c r="C98" s="222" t="s">
        <v>919</v>
      </c>
      <c r="D98" s="222" t="s">
        <v>995</v>
      </c>
      <c r="E98" s="223" t="s">
        <v>1452</v>
      </c>
      <c r="F98" s="224" t="s">
        <v>1453</v>
      </c>
      <c r="G98" s="225" t="s">
        <v>1039</v>
      </c>
      <c r="H98" s="226">
        <v>3</v>
      </c>
      <c r="I98" s="227"/>
      <c r="J98" s="228">
        <f>ROUND(I98*H98,2)</f>
        <v>0</v>
      </c>
      <c r="K98" s="224" t="s">
        <v>893</v>
      </c>
      <c r="L98" s="229"/>
      <c r="M98" s="230" t="s">
        <v>726</v>
      </c>
      <c r="N98" s="231" t="s">
        <v>762</v>
      </c>
      <c r="O98" s="42"/>
      <c r="P98" s="181">
        <f>O98*H98</f>
        <v>0</v>
      </c>
      <c r="Q98" s="181">
        <v>4.1999999999999997E-3</v>
      </c>
      <c r="R98" s="181">
        <f>Q98*H98</f>
        <v>1.26E-2</v>
      </c>
      <c r="S98" s="181">
        <v>0</v>
      </c>
      <c r="T98" s="182">
        <f>S98*H98</f>
        <v>0</v>
      </c>
      <c r="AR98" s="24" t="s">
        <v>938</v>
      </c>
      <c r="AT98" s="24" t="s">
        <v>995</v>
      </c>
      <c r="AU98" s="24" t="s">
        <v>802</v>
      </c>
      <c r="AY98" s="24" t="s">
        <v>887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24" t="s">
        <v>799</v>
      </c>
      <c r="BK98" s="183">
        <f>ROUND(I98*H98,2)</f>
        <v>0</v>
      </c>
      <c r="BL98" s="24" t="s">
        <v>894</v>
      </c>
      <c r="BM98" s="24" t="s">
        <v>1454</v>
      </c>
    </row>
    <row r="99" spans="2:65" s="1" customFormat="1" ht="22.5" customHeight="1">
      <c r="B99" s="171"/>
      <c r="C99" s="222" t="s">
        <v>924</v>
      </c>
      <c r="D99" s="222" t="s">
        <v>995</v>
      </c>
      <c r="E99" s="223" t="s">
        <v>1455</v>
      </c>
      <c r="F99" s="224" t="s">
        <v>1456</v>
      </c>
      <c r="G99" s="225" t="s">
        <v>1039</v>
      </c>
      <c r="H99" s="226">
        <v>1</v>
      </c>
      <c r="I99" s="227"/>
      <c r="J99" s="228">
        <f>ROUND(I99*H99,2)</f>
        <v>0</v>
      </c>
      <c r="K99" s="224" t="s">
        <v>893</v>
      </c>
      <c r="L99" s="229"/>
      <c r="M99" s="230" t="s">
        <v>726</v>
      </c>
      <c r="N99" s="231" t="s">
        <v>762</v>
      </c>
      <c r="O99" s="42"/>
      <c r="P99" s="181">
        <f>O99*H99</f>
        <v>0</v>
      </c>
      <c r="Q99" s="181">
        <v>2.3999999999999998E-3</v>
      </c>
      <c r="R99" s="181">
        <f>Q99*H99</f>
        <v>2.3999999999999998E-3</v>
      </c>
      <c r="S99" s="181">
        <v>0</v>
      </c>
      <c r="T99" s="182">
        <f>S99*H99</f>
        <v>0</v>
      </c>
      <c r="AR99" s="24" t="s">
        <v>938</v>
      </c>
      <c r="AT99" s="24" t="s">
        <v>995</v>
      </c>
      <c r="AU99" s="24" t="s">
        <v>802</v>
      </c>
      <c r="AY99" s="24" t="s">
        <v>887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4" t="s">
        <v>799</v>
      </c>
      <c r="BK99" s="183">
        <f>ROUND(I99*H99,2)</f>
        <v>0</v>
      </c>
      <c r="BL99" s="24" t="s">
        <v>894</v>
      </c>
      <c r="BM99" s="24" t="s">
        <v>1457</v>
      </c>
    </row>
    <row r="100" spans="2:65" s="1" customFormat="1" ht="22.5" customHeight="1">
      <c r="B100" s="171"/>
      <c r="C100" s="222" t="s">
        <v>938</v>
      </c>
      <c r="D100" s="222" t="s">
        <v>995</v>
      </c>
      <c r="E100" s="223" t="s">
        <v>1458</v>
      </c>
      <c r="F100" s="224" t="s">
        <v>1459</v>
      </c>
      <c r="G100" s="225" t="s">
        <v>1039</v>
      </c>
      <c r="H100" s="226">
        <v>2</v>
      </c>
      <c r="I100" s="227"/>
      <c r="J100" s="228">
        <f>ROUND(I100*H100,2)</f>
        <v>0</v>
      </c>
      <c r="K100" s="224" t="s">
        <v>893</v>
      </c>
      <c r="L100" s="229"/>
      <c r="M100" s="230" t="s">
        <v>726</v>
      </c>
      <c r="N100" s="231" t="s">
        <v>762</v>
      </c>
      <c r="O100" s="42"/>
      <c r="P100" s="181">
        <f>O100*H100</f>
        <v>0</v>
      </c>
      <c r="Q100" s="181">
        <v>3.5999999999999999E-3</v>
      </c>
      <c r="R100" s="181">
        <f>Q100*H100</f>
        <v>7.1999999999999998E-3</v>
      </c>
      <c r="S100" s="181">
        <v>0</v>
      </c>
      <c r="T100" s="182">
        <f>S100*H100</f>
        <v>0</v>
      </c>
      <c r="AR100" s="24" t="s">
        <v>938</v>
      </c>
      <c r="AT100" s="24" t="s">
        <v>995</v>
      </c>
      <c r="AU100" s="24" t="s">
        <v>802</v>
      </c>
      <c r="AY100" s="24" t="s">
        <v>887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24" t="s">
        <v>799</v>
      </c>
      <c r="BK100" s="183">
        <f>ROUND(I100*H100,2)</f>
        <v>0</v>
      </c>
      <c r="BL100" s="24" t="s">
        <v>894</v>
      </c>
      <c r="BM100" s="24" t="s">
        <v>1460</v>
      </c>
    </row>
    <row r="101" spans="2:65" s="11" customFormat="1">
      <c r="B101" s="184"/>
      <c r="D101" s="185" t="s">
        <v>896</v>
      </c>
      <c r="E101" s="186" t="s">
        <v>726</v>
      </c>
      <c r="F101" s="187" t="s">
        <v>1461</v>
      </c>
      <c r="H101" s="188" t="s">
        <v>726</v>
      </c>
      <c r="I101" s="189"/>
      <c r="L101" s="184"/>
      <c r="M101" s="190"/>
      <c r="N101" s="191"/>
      <c r="O101" s="191"/>
      <c r="P101" s="191"/>
      <c r="Q101" s="191"/>
      <c r="R101" s="191"/>
      <c r="S101" s="191"/>
      <c r="T101" s="192"/>
      <c r="AT101" s="188" t="s">
        <v>896</v>
      </c>
      <c r="AU101" s="188" t="s">
        <v>802</v>
      </c>
      <c r="AV101" s="11" t="s">
        <v>799</v>
      </c>
      <c r="AW101" s="11" t="s">
        <v>755</v>
      </c>
      <c r="AX101" s="11" t="s">
        <v>791</v>
      </c>
      <c r="AY101" s="188" t="s">
        <v>887</v>
      </c>
    </row>
    <row r="102" spans="2:65" s="12" customFormat="1">
      <c r="B102" s="193"/>
      <c r="D102" s="185" t="s">
        <v>896</v>
      </c>
      <c r="E102" s="202" t="s">
        <v>726</v>
      </c>
      <c r="F102" s="203" t="s">
        <v>799</v>
      </c>
      <c r="H102" s="204">
        <v>1</v>
      </c>
      <c r="I102" s="198"/>
      <c r="L102" s="193"/>
      <c r="M102" s="199"/>
      <c r="N102" s="200"/>
      <c r="O102" s="200"/>
      <c r="P102" s="200"/>
      <c r="Q102" s="200"/>
      <c r="R102" s="200"/>
      <c r="S102" s="200"/>
      <c r="T102" s="201"/>
      <c r="AT102" s="202" t="s">
        <v>896</v>
      </c>
      <c r="AU102" s="202" t="s">
        <v>802</v>
      </c>
      <c r="AV102" s="12" t="s">
        <v>802</v>
      </c>
      <c r="AW102" s="12" t="s">
        <v>755</v>
      </c>
      <c r="AX102" s="12" t="s">
        <v>791</v>
      </c>
      <c r="AY102" s="202" t="s">
        <v>887</v>
      </c>
    </row>
    <row r="103" spans="2:65" s="11" customFormat="1">
      <c r="B103" s="184"/>
      <c r="D103" s="185" t="s">
        <v>896</v>
      </c>
      <c r="E103" s="186" t="s">
        <v>726</v>
      </c>
      <c r="F103" s="187" t="s">
        <v>1462</v>
      </c>
      <c r="H103" s="188" t="s">
        <v>726</v>
      </c>
      <c r="I103" s="189"/>
      <c r="L103" s="184"/>
      <c r="M103" s="190"/>
      <c r="N103" s="191"/>
      <c r="O103" s="191"/>
      <c r="P103" s="191"/>
      <c r="Q103" s="191"/>
      <c r="R103" s="191"/>
      <c r="S103" s="191"/>
      <c r="T103" s="192"/>
      <c r="AT103" s="188" t="s">
        <v>896</v>
      </c>
      <c r="AU103" s="188" t="s">
        <v>802</v>
      </c>
      <c r="AV103" s="11" t="s">
        <v>799</v>
      </c>
      <c r="AW103" s="11" t="s">
        <v>755</v>
      </c>
      <c r="AX103" s="11" t="s">
        <v>791</v>
      </c>
      <c r="AY103" s="188" t="s">
        <v>887</v>
      </c>
    </row>
    <row r="104" spans="2:65" s="12" customFormat="1">
      <c r="B104" s="193"/>
      <c r="D104" s="185" t="s">
        <v>896</v>
      </c>
      <c r="E104" s="202" t="s">
        <v>726</v>
      </c>
      <c r="F104" s="203" t="s">
        <v>799</v>
      </c>
      <c r="H104" s="204">
        <v>1</v>
      </c>
      <c r="I104" s="198"/>
      <c r="L104" s="193"/>
      <c r="M104" s="199"/>
      <c r="N104" s="200"/>
      <c r="O104" s="200"/>
      <c r="P104" s="200"/>
      <c r="Q104" s="200"/>
      <c r="R104" s="200"/>
      <c r="S104" s="200"/>
      <c r="T104" s="201"/>
      <c r="AT104" s="202" t="s">
        <v>896</v>
      </c>
      <c r="AU104" s="202" t="s">
        <v>802</v>
      </c>
      <c r="AV104" s="12" t="s">
        <v>802</v>
      </c>
      <c r="AW104" s="12" t="s">
        <v>755</v>
      </c>
      <c r="AX104" s="12" t="s">
        <v>791</v>
      </c>
      <c r="AY104" s="202" t="s">
        <v>887</v>
      </c>
    </row>
    <row r="105" spans="2:65" s="14" customFormat="1">
      <c r="B105" s="213"/>
      <c r="D105" s="194" t="s">
        <v>896</v>
      </c>
      <c r="E105" s="214" t="s">
        <v>726</v>
      </c>
      <c r="F105" s="215" t="s">
        <v>966</v>
      </c>
      <c r="H105" s="216">
        <v>2</v>
      </c>
      <c r="I105" s="217"/>
      <c r="L105" s="213"/>
      <c r="M105" s="218"/>
      <c r="N105" s="219"/>
      <c r="O105" s="219"/>
      <c r="P105" s="219"/>
      <c r="Q105" s="219"/>
      <c r="R105" s="219"/>
      <c r="S105" s="219"/>
      <c r="T105" s="220"/>
      <c r="AT105" s="221" t="s">
        <v>896</v>
      </c>
      <c r="AU105" s="221" t="s">
        <v>802</v>
      </c>
      <c r="AV105" s="14" t="s">
        <v>894</v>
      </c>
      <c r="AW105" s="14" t="s">
        <v>755</v>
      </c>
      <c r="AX105" s="14" t="s">
        <v>799</v>
      </c>
      <c r="AY105" s="221" t="s">
        <v>887</v>
      </c>
    </row>
    <row r="106" spans="2:65" s="1" customFormat="1" ht="22.5" customHeight="1">
      <c r="B106" s="171"/>
      <c r="C106" s="222" t="s">
        <v>943</v>
      </c>
      <c r="D106" s="222" t="s">
        <v>995</v>
      </c>
      <c r="E106" s="223" t="s">
        <v>1463</v>
      </c>
      <c r="F106" s="224" t="s">
        <v>1464</v>
      </c>
      <c r="G106" s="225" t="s">
        <v>1039</v>
      </c>
      <c r="H106" s="226">
        <v>2</v>
      </c>
      <c r="I106" s="227"/>
      <c r="J106" s="228">
        <f>ROUND(I106*H106,2)</f>
        <v>0</v>
      </c>
      <c r="K106" s="224" t="s">
        <v>893</v>
      </c>
      <c r="L106" s="229"/>
      <c r="M106" s="230" t="s">
        <v>726</v>
      </c>
      <c r="N106" s="231" t="s">
        <v>762</v>
      </c>
      <c r="O106" s="42"/>
      <c r="P106" s="181">
        <f>O106*H106</f>
        <v>0</v>
      </c>
      <c r="Q106" s="181">
        <v>2.5000000000000001E-3</v>
      </c>
      <c r="R106" s="181">
        <f>Q106*H106</f>
        <v>5.0000000000000001E-3</v>
      </c>
      <c r="S106" s="181">
        <v>0</v>
      </c>
      <c r="T106" s="182">
        <f>S106*H106</f>
        <v>0</v>
      </c>
      <c r="AR106" s="24" t="s">
        <v>938</v>
      </c>
      <c r="AT106" s="24" t="s">
        <v>995</v>
      </c>
      <c r="AU106" s="24" t="s">
        <v>802</v>
      </c>
      <c r="AY106" s="24" t="s">
        <v>887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4" t="s">
        <v>799</v>
      </c>
      <c r="BK106" s="183">
        <f>ROUND(I106*H106,2)</f>
        <v>0</v>
      </c>
      <c r="BL106" s="24" t="s">
        <v>894</v>
      </c>
      <c r="BM106" s="24" t="s">
        <v>1465</v>
      </c>
    </row>
    <row r="107" spans="2:65" s="1" customFormat="1" ht="22.5" customHeight="1">
      <c r="B107" s="171"/>
      <c r="C107" s="172" t="s">
        <v>949</v>
      </c>
      <c r="D107" s="172" t="s">
        <v>889</v>
      </c>
      <c r="E107" s="173" t="s">
        <v>1466</v>
      </c>
      <c r="F107" s="174" t="s">
        <v>1467</v>
      </c>
      <c r="G107" s="175" t="s">
        <v>1039</v>
      </c>
      <c r="H107" s="176">
        <v>3.6</v>
      </c>
      <c r="I107" s="177"/>
      <c r="J107" s="178">
        <f>ROUND(I107*H107,2)</f>
        <v>0</v>
      </c>
      <c r="K107" s="174" t="s">
        <v>893</v>
      </c>
      <c r="L107" s="41"/>
      <c r="M107" s="179" t="s">
        <v>726</v>
      </c>
      <c r="N107" s="180" t="s">
        <v>762</v>
      </c>
      <c r="O107" s="42"/>
      <c r="P107" s="181">
        <f>O107*H107</f>
        <v>0</v>
      </c>
      <c r="Q107" s="181">
        <v>0.10940999999999999</v>
      </c>
      <c r="R107" s="181">
        <f>Q107*H107</f>
        <v>0.393876</v>
      </c>
      <c r="S107" s="181">
        <v>0</v>
      </c>
      <c r="T107" s="182">
        <f>S107*H107</f>
        <v>0</v>
      </c>
      <c r="AR107" s="24" t="s">
        <v>894</v>
      </c>
      <c r="AT107" s="24" t="s">
        <v>889</v>
      </c>
      <c r="AU107" s="24" t="s">
        <v>802</v>
      </c>
      <c r="AY107" s="24" t="s">
        <v>887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4" t="s">
        <v>799</v>
      </c>
      <c r="BK107" s="183">
        <f>ROUND(I107*H107,2)</f>
        <v>0</v>
      </c>
      <c r="BL107" s="24" t="s">
        <v>894</v>
      </c>
      <c r="BM107" s="24" t="s">
        <v>1468</v>
      </c>
    </row>
    <row r="108" spans="2:65" s="1" customFormat="1" ht="27">
      <c r="B108" s="41"/>
      <c r="D108" s="194" t="s">
        <v>1469</v>
      </c>
      <c r="F108" s="242" t="s">
        <v>1470</v>
      </c>
      <c r="I108" s="243"/>
      <c r="L108" s="41"/>
      <c r="M108" s="244"/>
      <c r="N108" s="42"/>
      <c r="O108" s="42"/>
      <c r="P108" s="42"/>
      <c r="Q108" s="42"/>
      <c r="R108" s="42"/>
      <c r="S108" s="42"/>
      <c r="T108" s="70"/>
      <c r="AT108" s="24" t="s">
        <v>1469</v>
      </c>
      <c r="AU108" s="24" t="s">
        <v>802</v>
      </c>
    </row>
    <row r="109" spans="2:65" s="1" customFormat="1" ht="22.5" customHeight="1">
      <c r="B109" s="171"/>
      <c r="C109" s="222" t="s">
        <v>954</v>
      </c>
      <c r="D109" s="222" t="s">
        <v>995</v>
      </c>
      <c r="E109" s="223" t="s">
        <v>1471</v>
      </c>
      <c r="F109" s="224" t="s">
        <v>1472</v>
      </c>
      <c r="G109" s="225" t="s">
        <v>1039</v>
      </c>
      <c r="H109" s="226">
        <v>4</v>
      </c>
      <c r="I109" s="227"/>
      <c r="J109" s="228">
        <f>ROUND(I109*H109,2)</f>
        <v>0</v>
      </c>
      <c r="K109" s="224" t="s">
        <v>893</v>
      </c>
      <c r="L109" s="229"/>
      <c r="M109" s="230" t="s">
        <v>726</v>
      </c>
      <c r="N109" s="231" t="s">
        <v>762</v>
      </c>
      <c r="O109" s="42"/>
      <c r="P109" s="181">
        <f>O109*H109</f>
        <v>0</v>
      </c>
      <c r="Q109" s="181">
        <v>6.4999999999999997E-3</v>
      </c>
      <c r="R109" s="181">
        <f>Q109*H109</f>
        <v>2.5999999999999999E-2</v>
      </c>
      <c r="S109" s="181">
        <v>0</v>
      </c>
      <c r="T109" s="182">
        <f>S109*H109</f>
        <v>0</v>
      </c>
      <c r="AR109" s="24" t="s">
        <v>938</v>
      </c>
      <c r="AT109" s="24" t="s">
        <v>995</v>
      </c>
      <c r="AU109" s="24" t="s">
        <v>802</v>
      </c>
      <c r="AY109" s="24" t="s">
        <v>887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24" t="s">
        <v>799</v>
      </c>
      <c r="BK109" s="183">
        <f>ROUND(I109*H109,2)</f>
        <v>0</v>
      </c>
      <c r="BL109" s="24" t="s">
        <v>894</v>
      </c>
      <c r="BM109" s="24" t="s">
        <v>1473</v>
      </c>
    </row>
    <row r="110" spans="2:65" s="11" customFormat="1">
      <c r="B110" s="184"/>
      <c r="D110" s="185" t="s">
        <v>896</v>
      </c>
      <c r="E110" s="186" t="s">
        <v>726</v>
      </c>
      <c r="F110" s="187" t="s">
        <v>1474</v>
      </c>
      <c r="H110" s="188" t="s">
        <v>726</v>
      </c>
      <c r="I110" s="189"/>
      <c r="L110" s="184"/>
      <c r="M110" s="190"/>
      <c r="N110" s="191"/>
      <c r="O110" s="191"/>
      <c r="P110" s="191"/>
      <c r="Q110" s="191"/>
      <c r="R110" s="191"/>
      <c r="S110" s="191"/>
      <c r="T110" s="192"/>
      <c r="AT110" s="188" t="s">
        <v>896</v>
      </c>
      <c r="AU110" s="188" t="s">
        <v>802</v>
      </c>
      <c r="AV110" s="11" t="s">
        <v>799</v>
      </c>
      <c r="AW110" s="11" t="s">
        <v>755</v>
      </c>
      <c r="AX110" s="11" t="s">
        <v>791</v>
      </c>
      <c r="AY110" s="188" t="s">
        <v>887</v>
      </c>
    </row>
    <row r="111" spans="2:65" s="12" customFormat="1">
      <c r="B111" s="193"/>
      <c r="D111" s="194" t="s">
        <v>896</v>
      </c>
      <c r="E111" s="195" t="s">
        <v>726</v>
      </c>
      <c r="F111" s="196" t="s">
        <v>894</v>
      </c>
      <c r="H111" s="197">
        <v>4</v>
      </c>
      <c r="I111" s="198"/>
      <c r="L111" s="193"/>
      <c r="M111" s="199"/>
      <c r="N111" s="200"/>
      <c r="O111" s="200"/>
      <c r="P111" s="200"/>
      <c r="Q111" s="200"/>
      <c r="R111" s="200"/>
      <c r="S111" s="200"/>
      <c r="T111" s="201"/>
      <c r="AT111" s="202" t="s">
        <v>896</v>
      </c>
      <c r="AU111" s="202" t="s">
        <v>802</v>
      </c>
      <c r="AV111" s="12" t="s">
        <v>802</v>
      </c>
      <c r="AW111" s="12" t="s">
        <v>755</v>
      </c>
      <c r="AX111" s="12" t="s">
        <v>799</v>
      </c>
      <c r="AY111" s="202" t="s">
        <v>887</v>
      </c>
    </row>
    <row r="112" spans="2:65" s="1" customFormat="1" ht="22.5" customHeight="1">
      <c r="B112" s="171"/>
      <c r="C112" s="222" t="s">
        <v>960</v>
      </c>
      <c r="D112" s="222" t="s">
        <v>995</v>
      </c>
      <c r="E112" s="223" t="s">
        <v>1475</v>
      </c>
      <c r="F112" s="224" t="s">
        <v>1476</v>
      </c>
      <c r="G112" s="225" t="s">
        <v>1039</v>
      </c>
      <c r="H112" s="226">
        <v>4</v>
      </c>
      <c r="I112" s="227"/>
      <c r="J112" s="228">
        <f>ROUND(I112*H112,2)</f>
        <v>0</v>
      </c>
      <c r="K112" s="224" t="s">
        <v>893</v>
      </c>
      <c r="L112" s="229"/>
      <c r="M112" s="230" t="s">
        <v>726</v>
      </c>
      <c r="N112" s="231" t="s">
        <v>762</v>
      </c>
      <c r="O112" s="42"/>
      <c r="P112" s="181">
        <f>O112*H112</f>
        <v>0</v>
      </c>
      <c r="Q112" s="181">
        <v>1.4999999999999999E-4</v>
      </c>
      <c r="R112" s="181">
        <f>Q112*H112</f>
        <v>5.9999999999999995E-4</v>
      </c>
      <c r="S112" s="181">
        <v>0</v>
      </c>
      <c r="T112" s="182">
        <f>S112*H112</f>
        <v>0</v>
      </c>
      <c r="AR112" s="24" t="s">
        <v>938</v>
      </c>
      <c r="AT112" s="24" t="s">
        <v>995</v>
      </c>
      <c r="AU112" s="24" t="s">
        <v>802</v>
      </c>
      <c r="AY112" s="24" t="s">
        <v>887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24" t="s">
        <v>799</v>
      </c>
      <c r="BK112" s="183">
        <f>ROUND(I112*H112,2)</f>
        <v>0</v>
      </c>
      <c r="BL112" s="24" t="s">
        <v>894</v>
      </c>
      <c r="BM112" s="24" t="s">
        <v>1477</v>
      </c>
    </row>
    <row r="113" spans="2:65" s="1" customFormat="1" ht="22.5" customHeight="1">
      <c r="B113" s="171"/>
      <c r="C113" s="222" t="s">
        <v>967</v>
      </c>
      <c r="D113" s="222" t="s">
        <v>995</v>
      </c>
      <c r="E113" s="223" t="s">
        <v>1478</v>
      </c>
      <c r="F113" s="224" t="s">
        <v>1479</v>
      </c>
      <c r="G113" s="225" t="s">
        <v>1039</v>
      </c>
      <c r="H113" s="226">
        <v>20</v>
      </c>
      <c r="I113" s="227"/>
      <c r="J113" s="228">
        <f>ROUND(I113*H113,2)</f>
        <v>0</v>
      </c>
      <c r="K113" s="224" t="s">
        <v>893</v>
      </c>
      <c r="L113" s="229"/>
      <c r="M113" s="230" t="s">
        <v>726</v>
      </c>
      <c r="N113" s="231" t="s">
        <v>762</v>
      </c>
      <c r="O113" s="42"/>
      <c r="P113" s="181">
        <f>O113*H113</f>
        <v>0</v>
      </c>
      <c r="Q113" s="181">
        <v>4.0000000000000002E-4</v>
      </c>
      <c r="R113" s="181">
        <f>Q113*H113</f>
        <v>8.0000000000000002E-3</v>
      </c>
      <c r="S113" s="181">
        <v>0</v>
      </c>
      <c r="T113" s="182">
        <f>S113*H113</f>
        <v>0</v>
      </c>
      <c r="AR113" s="24" t="s">
        <v>938</v>
      </c>
      <c r="AT113" s="24" t="s">
        <v>995</v>
      </c>
      <c r="AU113" s="24" t="s">
        <v>802</v>
      </c>
      <c r="AY113" s="24" t="s">
        <v>887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24" t="s">
        <v>799</v>
      </c>
      <c r="BK113" s="183">
        <f>ROUND(I113*H113,2)</f>
        <v>0</v>
      </c>
      <c r="BL113" s="24" t="s">
        <v>894</v>
      </c>
      <c r="BM113" s="24" t="s">
        <v>1480</v>
      </c>
    </row>
    <row r="114" spans="2:65" s="11" customFormat="1">
      <c r="B114" s="184"/>
      <c r="D114" s="185" t="s">
        <v>896</v>
      </c>
      <c r="E114" s="186" t="s">
        <v>726</v>
      </c>
      <c r="F114" s="187" t="s">
        <v>1481</v>
      </c>
      <c r="H114" s="188" t="s">
        <v>726</v>
      </c>
      <c r="I114" s="189"/>
      <c r="L114" s="184"/>
      <c r="M114" s="190"/>
      <c r="N114" s="191"/>
      <c r="O114" s="191"/>
      <c r="P114" s="191"/>
      <c r="Q114" s="191"/>
      <c r="R114" s="191"/>
      <c r="S114" s="191"/>
      <c r="T114" s="192"/>
      <c r="AT114" s="188" t="s">
        <v>896</v>
      </c>
      <c r="AU114" s="188" t="s">
        <v>802</v>
      </c>
      <c r="AV114" s="11" t="s">
        <v>799</v>
      </c>
      <c r="AW114" s="11" t="s">
        <v>755</v>
      </c>
      <c r="AX114" s="11" t="s">
        <v>791</v>
      </c>
      <c r="AY114" s="188" t="s">
        <v>887</v>
      </c>
    </row>
    <row r="115" spans="2:65" s="12" customFormat="1">
      <c r="B115" s="193"/>
      <c r="D115" s="194" t="s">
        <v>896</v>
      </c>
      <c r="E115" s="195" t="s">
        <v>726</v>
      </c>
      <c r="F115" s="196" t="s">
        <v>1482</v>
      </c>
      <c r="H115" s="197">
        <v>20</v>
      </c>
      <c r="I115" s="198"/>
      <c r="L115" s="193"/>
      <c r="M115" s="199"/>
      <c r="N115" s="200"/>
      <c r="O115" s="200"/>
      <c r="P115" s="200"/>
      <c r="Q115" s="200"/>
      <c r="R115" s="200"/>
      <c r="S115" s="200"/>
      <c r="T115" s="201"/>
      <c r="AT115" s="202" t="s">
        <v>896</v>
      </c>
      <c r="AU115" s="202" t="s">
        <v>802</v>
      </c>
      <c r="AV115" s="12" t="s">
        <v>802</v>
      </c>
      <c r="AW115" s="12" t="s">
        <v>755</v>
      </c>
      <c r="AX115" s="12" t="s">
        <v>799</v>
      </c>
      <c r="AY115" s="202" t="s">
        <v>887</v>
      </c>
    </row>
    <row r="116" spans="2:65" s="1" customFormat="1" ht="22.5" customHeight="1">
      <c r="B116" s="171"/>
      <c r="C116" s="172" t="s">
        <v>973</v>
      </c>
      <c r="D116" s="172" t="s">
        <v>889</v>
      </c>
      <c r="E116" s="173" t="s">
        <v>1483</v>
      </c>
      <c r="F116" s="174" t="s">
        <v>1484</v>
      </c>
      <c r="G116" s="175" t="s">
        <v>1039</v>
      </c>
      <c r="H116" s="176">
        <v>5</v>
      </c>
      <c r="I116" s="177"/>
      <c r="J116" s="178">
        <f>ROUND(I116*H116,2)</f>
        <v>0</v>
      </c>
      <c r="K116" s="174" t="s">
        <v>726</v>
      </c>
      <c r="L116" s="41"/>
      <c r="M116" s="179" t="s">
        <v>726</v>
      </c>
      <c r="N116" s="180" t="s">
        <v>762</v>
      </c>
      <c r="O116" s="42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24" t="s">
        <v>894</v>
      </c>
      <c r="AT116" s="24" t="s">
        <v>889</v>
      </c>
      <c r="AU116" s="24" t="s">
        <v>802</v>
      </c>
      <c r="AY116" s="24" t="s">
        <v>887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24" t="s">
        <v>799</v>
      </c>
      <c r="BK116" s="183">
        <f>ROUND(I116*H116,2)</f>
        <v>0</v>
      </c>
      <c r="BL116" s="24" t="s">
        <v>894</v>
      </c>
      <c r="BM116" s="24" t="s">
        <v>1485</v>
      </c>
    </row>
    <row r="117" spans="2:65" s="11" customFormat="1">
      <c r="B117" s="184"/>
      <c r="D117" s="185" t="s">
        <v>896</v>
      </c>
      <c r="E117" s="186" t="s">
        <v>726</v>
      </c>
      <c r="F117" s="187" t="s">
        <v>1486</v>
      </c>
      <c r="H117" s="188" t="s">
        <v>726</v>
      </c>
      <c r="I117" s="189"/>
      <c r="L117" s="184"/>
      <c r="M117" s="190"/>
      <c r="N117" s="191"/>
      <c r="O117" s="191"/>
      <c r="P117" s="191"/>
      <c r="Q117" s="191"/>
      <c r="R117" s="191"/>
      <c r="S117" s="191"/>
      <c r="T117" s="192"/>
      <c r="AT117" s="188" t="s">
        <v>896</v>
      </c>
      <c r="AU117" s="188" t="s">
        <v>802</v>
      </c>
      <c r="AV117" s="11" t="s">
        <v>799</v>
      </c>
      <c r="AW117" s="11" t="s">
        <v>755</v>
      </c>
      <c r="AX117" s="11" t="s">
        <v>791</v>
      </c>
      <c r="AY117" s="188" t="s">
        <v>887</v>
      </c>
    </row>
    <row r="118" spans="2:65" s="12" customFormat="1">
      <c r="B118" s="193"/>
      <c r="D118" s="185" t="s">
        <v>896</v>
      </c>
      <c r="E118" s="202" t="s">
        <v>726</v>
      </c>
      <c r="F118" s="203" t="s">
        <v>799</v>
      </c>
      <c r="H118" s="204">
        <v>1</v>
      </c>
      <c r="I118" s="198"/>
      <c r="L118" s="193"/>
      <c r="M118" s="199"/>
      <c r="N118" s="200"/>
      <c r="O118" s="200"/>
      <c r="P118" s="200"/>
      <c r="Q118" s="200"/>
      <c r="R118" s="200"/>
      <c r="S118" s="200"/>
      <c r="T118" s="201"/>
      <c r="AT118" s="202" t="s">
        <v>896</v>
      </c>
      <c r="AU118" s="202" t="s">
        <v>802</v>
      </c>
      <c r="AV118" s="12" t="s">
        <v>802</v>
      </c>
      <c r="AW118" s="12" t="s">
        <v>755</v>
      </c>
      <c r="AX118" s="12" t="s">
        <v>791</v>
      </c>
      <c r="AY118" s="202" t="s">
        <v>887</v>
      </c>
    </row>
    <row r="119" spans="2:65" s="11" customFormat="1">
      <c r="B119" s="184"/>
      <c r="D119" s="185" t="s">
        <v>896</v>
      </c>
      <c r="E119" s="186" t="s">
        <v>726</v>
      </c>
      <c r="F119" s="187" t="s">
        <v>1487</v>
      </c>
      <c r="H119" s="188" t="s">
        <v>726</v>
      </c>
      <c r="I119" s="189"/>
      <c r="L119" s="184"/>
      <c r="M119" s="190"/>
      <c r="N119" s="191"/>
      <c r="O119" s="191"/>
      <c r="P119" s="191"/>
      <c r="Q119" s="191"/>
      <c r="R119" s="191"/>
      <c r="S119" s="191"/>
      <c r="T119" s="192"/>
      <c r="AT119" s="188" t="s">
        <v>896</v>
      </c>
      <c r="AU119" s="188" t="s">
        <v>802</v>
      </c>
      <c r="AV119" s="11" t="s">
        <v>799</v>
      </c>
      <c r="AW119" s="11" t="s">
        <v>755</v>
      </c>
      <c r="AX119" s="11" t="s">
        <v>791</v>
      </c>
      <c r="AY119" s="188" t="s">
        <v>887</v>
      </c>
    </row>
    <row r="120" spans="2:65" s="12" customFormat="1">
      <c r="B120" s="193"/>
      <c r="D120" s="185" t="s">
        <v>896</v>
      </c>
      <c r="E120" s="202" t="s">
        <v>726</v>
      </c>
      <c r="F120" s="203" t="s">
        <v>799</v>
      </c>
      <c r="H120" s="204">
        <v>1</v>
      </c>
      <c r="I120" s="198"/>
      <c r="L120" s="193"/>
      <c r="M120" s="199"/>
      <c r="N120" s="200"/>
      <c r="O120" s="200"/>
      <c r="P120" s="200"/>
      <c r="Q120" s="200"/>
      <c r="R120" s="200"/>
      <c r="S120" s="200"/>
      <c r="T120" s="201"/>
      <c r="AT120" s="202" t="s">
        <v>896</v>
      </c>
      <c r="AU120" s="202" t="s">
        <v>802</v>
      </c>
      <c r="AV120" s="12" t="s">
        <v>802</v>
      </c>
      <c r="AW120" s="12" t="s">
        <v>755</v>
      </c>
      <c r="AX120" s="12" t="s">
        <v>791</v>
      </c>
      <c r="AY120" s="202" t="s">
        <v>887</v>
      </c>
    </row>
    <row r="121" spans="2:65" s="11" customFormat="1">
      <c r="B121" s="184"/>
      <c r="D121" s="185" t="s">
        <v>896</v>
      </c>
      <c r="E121" s="186" t="s">
        <v>726</v>
      </c>
      <c r="F121" s="187" t="s">
        <v>1488</v>
      </c>
      <c r="H121" s="188" t="s">
        <v>726</v>
      </c>
      <c r="I121" s="189"/>
      <c r="L121" s="184"/>
      <c r="M121" s="190"/>
      <c r="N121" s="191"/>
      <c r="O121" s="191"/>
      <c r="P121" s="191"/>
      <c r="Q121" s="191"/>
      <c r="R121" s="191"/>
      <c r="S121" s="191"/>
      <c r="T121" s="192"/>
      <c r="AT121" s="188" t="s">
        <v>896</v>
      </c>
      <c r="AU121" s="188" t="s">
        <v>802</v>
      </c>
      <c r="AV121" s="11" t="s">
        <v>799</v>
      </c>
      <c r="AW121" s="11" t="s">
        <v>755</v>
      </c>
      <c r="AX121" s="11" t="s">
        <v>791</v>
      </c>
      <c r="AY121" s="188" t="s">
        <v>887</v>
      </c>
    </row>
    <row r="122" spans="2:65" s="12" customFormat="1">
      <c r="B122" s="193"/>
      <c r="D122" s="185" t="s">
        <v>896</v>
      </c>
      <c r="E122" s="202" t="s">
        <v>726</v>
      </c>
      <c r="F122" s="203" t="s">
        <v>799</v>
      </c>
      <c r="H122" s="204">
        <v>1</v>
      </c>
      <c r="I122" s="198"/>
      <c r="L122" s="193"/>
      <c r="M122" s="199"/>
      <c r="N122" s="200"/>
      <c r="O122" s="200"/>
      <c r="P122" s="200"/>
      <c r="Q122" s="200"/>
      <c r="R122" s="200"/>
      <c r="S122" s="200"/>
      <c r="T122" s="201"/>
      <c r="AT122" s="202" t="s">
        <v>896</v>
      </c>
      <c r="AU122" s="202" t="s">
        <v>802</v>
      </c>
      <c r="AV122" s="12" t="s">
        <v>802</v>
      </c>
      <c r="AW122" s="12" t="s">
        <v>755</v>
      </c>
      <c r="AX122" s="12" t="s">
        <v>791</v>
      </c>
      <c r="AY122" s="202" t="s">
        <v>887</v>
      </c>
    </row>
    <row r="123" spans="2:65" s="11" customFormat="1">
      <c r="B123" s="184"/>
      <c r="D123" s="185" t="s">
        <v>896</v>
      </c>
      <c r="E123" s="186" t="s">
        <v>726</v>
      </c>
      <c r="F123" s="187" t="s">
        <v>1489</v>
      </c>
      <c r="H123" s="188" t="s">
        <v>726</v>
      </c>
      <c r="I123" s="189"/>
      <c r="L123" s="184"/>
      <c r="M123" s="190"/>
      <c r="N123" s="191"/>
      <c r="O123" s="191"/>
      <c r="P123" s="191"/>
      <c r="Q123" s="191"/>
      <c r="R123" s="191"/>
      <c r="S123" s="191"/>
      <c r="T123" s="192"/>
      <c r="AT123" s="188" t="s">
        <v>896</v>
      </c>
      <c r="AU123" s="188" t="s">
        <v>802</v>
      </c>
      <c r="AV123" s="11" t="s">
        <v>799</v>
      </c>
      <c r="AW123" s="11" t="s">
        <v>755</v>
      </c>
      <c r="AX123" s="11" t="s">
        <v>791</v>
      </c>
      <c r="AY123" s="188" t="s">
        <v>887</v>
      </c>
    </row>
    <row r="124" spans="2:65" s="12" customFormat="1">
      <c r="B124" s="193"/>
      <c r="D124" s="185" t="s">
        <v>896</v>
      </c>
      <c r="E124" s="202" t="s">
        <v>726</v>
      </c>
      <c r="F124" s="203" t="s">
        <v>799</v>
      </c>
      <c r="H124" s="204">
        <v>1</v>
      </c>
      <c r="I124" s="198"/>
      <c r="L124" s="193"/>
      <c r="M124" s="199"/>
      <c r="N124" s="200"/>
      <c r="O124" s="200"/>
      <c r="P124" s="200"/>
      <c r="Q124" s="200"/>
      <c r="R124" s="200"/>
      <c r="S124" s="200"/>
      <c r="T124" s="201"/>
      <c r="AT124" s="202" t="s">
        <v>896</v>
      </c>
      <c r="AU124" s="202" t="s">
        <v>802</v>
      </c>
      <c r="AV124" s="12" t="s">
        <v>802</v>
      </c>
      <c r="AW124" s="12" t="s">
        <v>755</v>
      </c>
      <c r="AX124" s="12" t="s">
        <v>791</v>
      </c>
      <c r="AY124" s="202" t="s">
        <v>887</v>
      </c>
    </row>
    <row r="125" spans="2:65" s="11" customFormat="1">
      <c r="B125" s="184"/>
      <c r="D125" s="185" t="s">
        <v>896</v>
      </c>
      <c r="E125" s="186" t="s">
        <v>726</v>
      </c>
      <c r="F125" s="187" t="s">
        <v>1490</v>
      </c>
      <c r="H125" s="188" t="s">
        <v>726</v>
      </c>
      <c r="I125" s="189"/>
      <c r="L125" s="184"/>
      <c r="M125" s="190"/>
      <c r="N125" s="191"/>
      <c r="O125" s="191"/>
      <c r="P125" s="191"/>
      <c r="Q125" s="191"/>
      <c r="R125" s="191"/>
      <c r="S125" s="191"/>
      <c r="T125" s="192"/>
      <c r="AT125" s="188" t="s">
        <v>896</v>
      </c>
      <c r="AU125" s="188" t="s">
        <v>802</v>
      </c>
      <c r="AV125" s="11" t="s">
        <v>799</v>
      </c>
      <c r="AW125" s="11" t="s">
        <v>755</v>
      </c>
      <c r="AX125" s="11" t="s">
        <v>791</v>
      </c>
      <c r="AY125" s="188" t="s">
        <v>887</v>
      </c>
    </row>
    <row r="126" spans="2:65" s="12" customFormat="1">
      <c r="B126" s="193"/>
      <c r="D126" s="185" t="s">
        <v>896</v>
      </c>
      <c r="E126" s="202" t="s">
        <v>726</v>
      </c>
      <c r="F126" s="203" t="s">
        <v>799</v>
      </c>
      <c r="H126" s="204">
        <v>1</v>
      </c>
      <c r="I126" s="198"/>
      <c r="L126" s="193"/>
      <c r="M126" s="199"/>
      <c r="N126" s="200"/>
      <c r="O126" s="200"/>
      <c r="P126" s="200"/>
      <c r="Q126" s="200"/>
      <c r="R126" s="200"/>
      <c r="S126" s="200"/>
      <c r="T126" s="201"/>
      <c r="AT126" s="202" t="s">
        <v>896</v>
      </c>
      <c r="AU126" s="202" t="s">
        <v>802</v>
      </c>
      <c r="AV126" s="12" t="s">
        <v>802</v>
      </c>
      <c r="AW126" s="12" t="s">
        <v>755</v>
      </c>
      <c r="AX126" s="12" t="s">
        <v>791</v>
      </c>
      <c r="AY126" s="202" t="s">
        <v>887</v>
      </c>
    </row>
    <row r="127" spans="2:65" s="14" customFormat="1">
      <c r="B127" s="213"/>
      <c r="D127" s="185" t="s">
        <v>896</v>
      </c>
      <c r="E127" s="232" t="s">
        <v>726</v>
      </c>
      <c r="F127" s="233" t="s">
        <v>966</v>
      </c>
      <c r="H127" s="234">
        <v>5</v>
      </c>
      <c r="I127" s="217"/>
      <c r="L127" s="213"/>
      <c r="M127" s="245"/>
      <c r="N127" s="246"/>
      <c r="O127" s="246"/>
      <c r="P127" s="246"/>
      <c r="Q127" s="246"/>
      <c r="R127" s="246"/>
      <c r="S127" s="246"/>
      <c r="T127" s="247"/>
      <c r="AT127" s="221" t="s">
        <v>896</v>
      </c>
      <c r="AU127" s="221" t="s">
        <v>802</v>
      </c>
      <c r="AV127" s="14" t="s">
        <v>894</v>
      </c>
      <c r="AW127" s="14" t="s">
        <v>755</v>
      </c>
      <c r="AX127" s="14" t="s">
        <v>799</v>
      </c>
      <c r="AY127" s="221" t="s">
        <v>887</v>
      </c>
    </row>
    <row r="128" spans="2:65" s="1" customFormat="1" ht="6.95" customHeight="1">
      <c r="B128" s="56"/>
      <c r="C128" s="57"/>
      <c r="D128" s="57"/>
      <c r="E128" s="57"/>
      <c r="F128" s="57"/>
      <c r="G128" s="57"/>
      <c r="H128" s="57"/>
      <c r="I128" s="125"/>
      <c r="J128" s="57"/>
      <c r="K128" s="57"/>
      <c r="L128" s="41"/>
    </row>
  </sheetData>
  <autoFilter ref="C78:K127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23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812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1491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813</v>
      </c>
      <c r="G11" s="42"/>
      <c r="H11" s="42"/>
      <c r="I11" s="106" t="s">
        <v>742</v>
      </c>
      <c r="J11" s="35" t="s">
        <v>1492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1493</v>
      </c>
      <c r="G13" s="42"/>
      <c r="H13" s="42"/>
      <c r="I13" s="109" t="s">
        <v>852</v>
      </c>
      <c r="J13" s="108" t="s">
        <v>1494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ROUND(J85,2)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ROUND(SUM(BE85:BE516), 2)</f>
        <v>0</v>
      </c>
      <c r="G30" s="42"/>
      <c r="H30" s="42"/>
      <c r="I30" s="120">
        <v>0.21</v>
      </c>
      <c r="J30" s="119">
        <f>ROUND(ROUND((SUM(BE85:BE516)),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ROUND(SUM(BF85:BF516), 2)</f>
        <v>0</v>
      </c>
      <c r="G31" s="42"/>
      <c r="H31" s="42"/>
      <c r="I31" s="120">
        <v>0.15</v>
      </c>
      <c r="J31" s="119">
        <f>ROUND(ROUND((SUM(BF85:BF516)),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ROUND(SUM(BG85:BG516),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ROUND(SUM(BH85:BH516),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ROUND(SUM(BI85:BI516),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201 - Odvodnění komunikací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J85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859</v>
      </c>
      <c r="E57" s="135"/>
      <c r="F57" s="135"/>
      <c r="G57" s="135"/>
      <c r="H57" s="135"/>
      <c r="I57" s="136"/>
      <c r="J57" s="137">
        <f>J86</f>
        <v>0</v>
      </c>
      <c r="K57" s="138"/>
    </row>
    <row r="58" spans="2:47" s="8" customFormat="1" ht="19.899999999999999" customHeight="1">
      <c r="B58" s="139"/>
      <c r="C58" s="140"/>
      <c r="D58" s="141" t="s">
        <v>860</v>
      </c>
      <c r="E58" s="142"/>
      <c r="F58" s="142"/>
      <c r="G58" s="142"/>
      <c r="H58" s="142"/>
      <c r="I58" s="143"/>
      <c r="J58" s="144">
        <f>J87</f>
        <v>0</v>
      </c>
      <c r="K58" s="145"/>
    </row>
    <row r="59" spans="2:47" s="8" customFormat="1" ht="19.899999999999999" customHeight="1">
      <c r="B59" s="139"/>
      <c r="C59" s="140"/>
      <c r="D59" s="141" t="s">
        <v>862</v>
      </c>
      <c r="E59" s="142"/>
      <c r="F59" s="142"/>
      <c r="G59" s="142"/>
      <c r="H59" s="142"/>
      <c r="I59" s="143"/>
      <c r="J59" s="144">
        <f>J374</f>
        <v>0</v>
      </c>
      <c r="K59" s="145"/>
    </row>
    <row r="60" spans="2:47" s="8" customFormat="1" ht="19.899999999999999" customHeight="1">
      <c r="B60" s="139"/>
      <c r="C60" s="140"/>
      <c r="D60" s="141" t="s">
        <v>863</v>
      </c>
      <c r="E60" s="142"/>
      <c r="F60" s="142"/>
      <c r="G60" s="142"/>
      <c r="H60" s="142"/>
      <c r="I60" s="143"/>
      <c r="J60" s="144">
        <f>J385</f>
        <v>0</v>
      </c>
      <c r="K60" s="145"/>
    </row>
    <row r="61" spans="2:47" s="8" customFormat="1" ht="19.899999999999999" customHeight="1">
      <c r="B61" s="139"/>
      <c r="C61" s="140"/>
      <c r="D61" s="141" t="s">
        <v>865</v>
      </c>
      <c r="E61" s="142"/>
      <c r="F61" s="142"/>
      <c r="G61" s="142"/>
      <c r="H61" s="142"/>
      <c r="I61" s="143"/>
      <c r="J61" s="144">
        <f>J416</f>
        <v>0</v>
      </c>
      <c r="K61" s="145"/>
    </row>
    <row r="62" spans="2:47" s="8" customFormat="1" ht="19.899999999999999" customHeight="1">
      <c r="B62" s="139"/>
      <c r="C62" s="140"/>
      <c r="D62" s="141" t="s">
        <v>866</v>
      </c>
      <c r="E62" s="142"/>
      <c r="F62" s="142"/>
      <c r="G62" s="142"/>
      <c r="H62" s="142"/>
      <c r="I62" s="143"/>
      <c r="J62" s="144">
        <f>J494</f>
        <v>0</v>
      </c>
      <c r="K62" s="145"/>
    </row>
    <row r="63" spans="2:47" s="8" customFormat="1" ht="19.899999999999999" customHeight="1">
      <c r="B63" s="139"/>
      <c r="C63" s="140"/>
      <c r="D63" s="141" t="s">
        <v>868</v>
      </c>
      <c r="E63" s="142"/>
      <c r="F63" s="142"/>
      <c r="G63" s="142"/>
      <c r="H63" s="142"/>
      <c r="I63" s="143"/>
      <c r="J63" s="144">
        <f>J512</f>
        <v>0</v>
      </c>
      <c r="K63" s="145"/>
    </row>
    <row r="64" spans="2:47" s="7" customFormat="1" ht="24.95" customHeight="1">
      <c r="B64" s="132"/>
      <c r="C64" s="133"/>
      <c r="D64" s="134" t="s">
        <v>869</v>
      </c>
      <c r="E64" s="135"/>
      <c r="F64" s="135"/>
      <c r="G64" s="135"/>
      <c r="H64" s="135"/>
      <c r="I64" s="136"/>
      <c r="J64" s="137">
        <f>J514</f>
        <v>0</v>
      </c>
      <c r="K64" s="138"/>
    </row>
    <row r="65" spans="2:12" s="8" customFormat="1" ht="19.899999999999999" customHeight="1">
      <c r="B65" s="139"/>
      <c r="C65" s="140"/>
      <c r="D65" s="141" t="s">
        <v>1495</v>
      </c>
      <c r="E65" s="142"/>
      <c r="F65" s="142"/>
      <c r="G65" s="142"/>
      <c r="H65" s="142"/>
      <c r="I65" s="143"/>
      <c r="J65" s="144">
        <f>J515</f>
        <v>0</v>
      </c>
      <c r="K65" s="145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05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25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26"/>
      <c r="J71" s="60"/>
      <c r="K71" s="60"/>
      <c r="L71" s="41"/>
    </row>
    <row r="72" spans="2:12" s="1" customFormat="1" ht="36.950000000000003" customHeight="1">
      <c r="B72" s="41"/>
      <c r="C72" s="61" t="s">
        <v>871</v>
      </c>
      <c r="L72" s="41"/>
    </row>
    <row r="73" spans="2:12" s="1" customFormat="1" ht="6.95" customHeight="1">
      <c r="B73" s="41"/>
      <c r="L73" s="41"/>
    </row>
    <row r="74" spans="2:12" s="1" customFormat="1" ht="14.45" customHeight="1">
      <c r="B74" s="41"/>
      <c r="C74" s="63" t="s">
        <v>739</v>
      </c>
      <c r="L74" s="41"/>
    </row>
    <row r="75" spans="2:12" s="1" customFormat="1" ht="22.5" customHeight="1">
      <c r="B75" s="41"/>
      <c r="E75" s="366" t="str">
        <f>E7</f>
        <v>Rekonstrukce komunikace v ul. Druhanická</v>
      </c>
      <c r="F75" s="367"/>
      <c r="G75" s="367"/>
      <c r="H75" s="367"/>
      <c r="L75" s="41"/>
    </row>
    <row r="76" spans="2:12" s="1" customFormat="1" ht="14.45" customHeight="1">
      <c r="B76" s="41"/>
      <c r="C76" s="63" t="s">
        <v>847</v>
      </c>
      <c r="L76" s="41"/>
    </row>
    <row r="77" spans="2:12" s="1" customFormat="1" ht="23.25" customHeight="1">
      <c r="B77" s="41"/>
      <c r="E77" s="352" t="str">
        <f>E9</f>
        <v>SO 201 - Odvodnění komunikací</v>
      </c>
      <c r="F77" s="368"/>
      <c r="G77" s="368"/>
      <c r="H77" s="368"/>
      <c r="L77" s="41"/>
    </row>
    <row r="78" spans="2:12" s="1" customFormat="1" ht="6.95" customHeight="1">
      <c r="B78" s="41"/>
      <c r="L78" s="41"/>
    </row>
    <row r="79" spans="2:12" s="1" customFormat="1" ht="18" customHeight="1">
      <c r="B79" s="41"/>
      <c r="C79" s="63" t="s">
        <v>743</v>
      </c>
      <c r="F79" s="146" t="str">
        <f>F12</f>
        <v xml:space="preserve"> </v>
      </c>
      <c r="I79" s="147" t="s">
        <v>745</v>
      </c>
      <c r="J79" s="67" t="str">
        <f>IF(J12="","",J12)</f>
        <v>6. 4. 2017</v>
      </c>
      <c r="L79" s="41"/>
    </row>
    <row r="80" spans="2:12" s="1" customFormat="1" ht="6.95" customHeight="1">
      <c r="B80" s="41"/>
      <c r="L80" s="41"/>
    </row>
    <row r="81" spans="2:65" s="1" customFormat="1" ht="15">
      <c r="B81" s="41"/>
      <c r="C81" s="63" t="s">
        <v>747</v>
      </c>
      <c r="F81" s="146" t="str">
        <f>E15</f>
        <v>Městská část Praha 21</v>
      </c>
      <c r="I81" s="147" t="s">
        <v>753</v>
      </c>
      <c r="J81" s="146" t="str">
        <f>E21</f>
        <v xml:space="preserve"> </v>
      </c>
      <c r="L81" s="41"/>
    </row>
    <row r="82" spans="2:65" s="1" customFormat="1" ht="14.45" customHeight="1">
      <c r="B82" s="41"/>
      <c r="C82" s="63" t="s">
        <v>751</v>
      </c>
      <c r="F82" s="146" t="str">
        <f>IF(E18="","",E18)</f>
        <v/>
      </c>
      <c r="L82" s="41"/>
    </row>
    <row r="83" spans="2:65" s="1" customFormat="1" ht="10.35" customHeight="1">
      <c r="B83" s="41"/>
      <c r="L83" s="41"/>
    </row>
    <row r="84" spans="2:65" s="9" customFormat="1" ht="29.25" customHeight="1">
      <c r="B84" s="148"/>
      <c r="C84" s="149" t="s">
        <v>872</v>
      </c>
      <c r="D84" s="150" t="s">
        <v>776</v>
      </c>
      <c r="E84" s="150" t="s">
        <v>772</v>
      </c>
      <c r="F84" s="150" t="s">
        <v>873</v>
      </c>
      <c r="G84" s="150" t="s">
        <v>874</v>
      </c>
      <c r="H84" s="150" t="s">
        <v>875</v>
      </c>
      <c r="I84" s="151" t="s">
        <v>876</v>
      </c>
      <c r="J84" s="150" t="s">
        <v>856</v>
      </c>
      <c r="K84" s="152" t="s">
        <v>877</v>
      </c>
      <c r="L84" s="148"/>
      <c r="M84" s="72" t="s">
        <v>878</v>
      </c>
      <c r="N84" s="73" t="s">
        <v>761</v>
      </c>
      <c r="O84" s="73" t="s">
        <v>879</v>
      </c>
      <c r="P84" s="73" t="s">
        <v>880</v>
      </c>
      <c r="Q84" s="73" t="s">
        <v>881</v>
      </c>
      <c r="R84" s="73" t="s">
        <v>882</v>
      </c>
      <c r="S84" s="73" t="s">
        <v>883</v>
      </c>
      <c r="T84" s="74" t="s">
        <v>884</v>
      </c>
    </row>
    <row r="85" spans="2:65" s="1" customFormat="1" ht="29.25" customHeight="1">
      <c r="B85" s="41"/>
      <c r="C85" s="76" t="s">
        <v>857</v>
      </c>
      <c r="J85" s="153">
        <f>BK85</f>
        <v>0</v>
      </c>
      <c r="L85" s="41"/>
      <c r="M85" s="75"/>
      <c r="N85" s="68"/>
      <c r="O85" s="68"/>
      <c r="P85" s="154">
        <f>P86+P514</f>
        <v>0</v>
      </c>
      <c r="Q85" s="68"/>
      <c r="R85" s="154">
        <f>R86+R514</f>
        <v>762.21506654000018</v>
      </c>
      <c r="S85" s="68"/>
      <c r="T85" s="155">
        <f>T86+T514</f>
        <v>0</v>
      </c>
      <c r="AT85" s="24" t="s">
        <v>790</v>
      </c>
      <c r="AU85" s="24" t="s">
        <v>858</v>
      </c>
      <c r="BK85" s="156">
        <f>BK86+BK514</f>
        <v>0</v>
      </c>
    </row>
    <row r="86" spans="2:65" s="10" customFormat="1" ht="37.35" customHeight="1">
      <c r="B86" s="157"/>
      <c r="D86" s="158" t="s">
        <v>790</v>
      </c>
      <c r="E86" s="159" t="s">
        <v>885</v>
      </c>
      <c r="F86" s="159" t="s">
        <v>886</v>
      </c>
      <c r="I86" s="160"/>
      <c r="J86" s="161">
        <f>BK86</f>
        <v>0</v>
      </c>
      <c r="L86" s="157"/>
      <c r="M86" s="162"/>
      <c r="N86" s="163"/>
      <c r="O86" s="163"/>
      <c r="P86" s="164">
        <f>P87+P374+P385+P416+P494+P512</f>
        <v>0</v>
      </c>
      <c r="Q86" s="163"/>
      <c r="R86" s="164">
        <f>R87+R374+R385+R416+R494+R512</f>
        <v>762.21506654000018</v>
      </c>
      <c r="S86" s="163"/>
      <c r="T86" s="165">
        <f>T87+T374+T385+T416+T494+T512</f>
        <v>0</v>
      </c>
      <c r="AR86" s="158" t="s">
        <v>799</v>
      </c>
      <c r="AT86" s="166" t="s">
        <v>790</v>
      </c>
      <c r="AU86" s="166" t="s">
        <v>791</v>
      </c>
      <c r="AY86" s="158" t="s">
        <v>887</v>
      </c>
      <c r="BK86" s="167">
        <f>BK87+BK374+BK385+BK416+BK494+BK512</f>
        <v>0</v>
      </c>
    </row>
    <row r="87" spans="2:65" s="10" customFormat="1" ht="19.899999999999999" customHeight="1">
      <c r="B87" s="157"/>
      <c r="D87" s="168" t="s">
        <v>790</v>
      </c>
      <c r="E87" s="169" t="s">
        <v>799</v>
      </c>
      <c r="F87" s="169" t="s">
        <v>888</v>
      </c>
      <c r="I87" s="160"/>
      <c r="J87" s="170">
        <f>BK87</f>
        <v>0</v>
      </c>
      <c r="L87" s="157"/>
      <c r="M87" s="162"/>
      <c r="N87" s="163"/>
      <c r="O87" s="163"/>
      <c r="P87" s="164">
        <f>SUM(P88:P373)</f>
        <v>0</v>
      </c>
      <c r="Q87" s="163"/>
      <c r="R87" s="164">
        <f>SUM(R88:R373)</f>
        <v>680.05544138000005</v>
      </c>
      <c r="S87" s="163"/>
      <c r="T87" s="165">
        <f>SUM(T88:T373)</f>
        <v>0</v>
      </c>
      <c r="AR87" s="158" t="s">
        <v>799</v>
      </c>
      <c r="AT87" s="166" t="s">
        <v>790</v>
      </c>
      <c r="AU87" s="166" t="s">
        <v>799</v>
      </c>
      <c r="AY87" s="158" t="s">
        <v>887</v>
      </c>
      <c r="BK87" s="167">
        <f>SUM(BK88:BK373)</f>
        <v>0</v>
      </c>
    </row>
    <row r="88" spans="2:65" s="1" customFormat="1" ht="31.5" customHeight="1">
      <c r="B88" s="171"/>
      <c r="C88" s="172" t="s">
        <v>799</v>
      </c>
      <c r="D88" s="172" t="s">
        <v>889</v>
      </c>
      <c r="E88" s="173" t="s">
        <v>1496</v>
      </c>
      <c r="F88" s="174" t="s">
        <v>1497</v>
      </c>
      <c r="G88" s="175" t="s">
        <v>1498</v>
      </c>
      <c r="H88" s="176">
        <v>200</v>
      </c>
      <c r="I88" s="177"/>
      <c r="J88" s="178">
        <f>ROUND(I88*H88,2)</f>
        <v>0</v>
      </c>
      <c r="K88" s="174" t="s">
        <v>893</v>
      </c>
      <c r="L88" s="41"/>
      <c r="M88" s="179" t="s">
        <v>726</v>
      </c>
      <c r="N88" s="180" t="s">
        <v>762</v>
      </c>
      <c r="O88" s="42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24" t="s">
        <v>894</v>
      </c>
      <c r="AT88" s="24" t="s">
        <v>889</v>
      </c>
      <c r="AU88" s="24" t="s">
        <v>802</v>
      </c>
      <c r="AY88" s="24" t="s">
        <v>887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24" t="s">
        <v>799</v>
      </c>
      <c r="BK88" s="183">
        <f>ROUND(I88*H88,2)</f>
        <v>0</v>
      </c>
      <c r="BL88" s="24" t="s">
        <v>894</v>
      </c>
      <c r="BM88" s="24" t="s">
        <v>1499</v>
      </c>
    </row>
    <row r="89" spans="2:65" s="11" customFormat="1">
      <c r="B89" s="184"/>
      <c r="D89" s="185" t="s">
        <v>896</v>
      </c>
      <c r="E89" s="186" t="s">
        <v>726</v>
      </c>
      <c r="F89" s="187" t="s">
        <v>1500</v>
      </c>
      <c r="H89" s="188" t="s">
        <v>726</v>
      </c>
      <c r="I89" s="189"/>
      <c r="L89" s="184"/>
      <c r="M89" s="190"/>
      <c r="N89" s="191"/>
      <c r="O89" s="191"/>
      <c r="P89" s="191"/>
      <c r="Q89" s="191"/>
      <c r="R89" s="191"/>
      <c r="S89" s="191"/>
      <c r="T89" s="192"/>
      <c r="AT89" s="188" t="s">
        <v>896</v>
      </c>
      <c r="AU89" s="188" t="s">
        <v>802</v>
      </c>
      <c r="AV89" s="11" t="s">
        <v>799</v>
      </c>
      <c r="AW89" s="11" t="s">
        <v>755</v>
      </c>
      <c r="AX89" s="11" t="s">
        <v>791</v>
      </c>
      <c r="AY89" s="188" t="s">
        <v>887</v>
      </c>
    </row>
    <row r="90" spans="2:65" s="12" customFormat="1">
      <c r="B90" s="193"/>
      <c r="D90" s="194" t="s">
        <v>896</v>
      </c>
      <c r="E90" s="195" t="s">
        <v>726</v>
      </c>
      <c r="F90" s="196" t="s">
        <v>1501</v>
      </c>
      <c r="H90" s="197">
        <v>200</v>
      </c>
      <c r="I90" s="198"/>
      <c r="L90" s="193"/>
      <c r="M90" s="199"/>
      <c r="N90" s="200"/>
      <c r="O90" s="200"/>
      <c r="P90" s="200"/>
      <c r="Q90" s="200"/>
      <c r="R90" s="200"/>
      <c r="S90" s="200"/>
      <c r="T90" s="201"/>
      <c r="AT90" s="202" t="s">
        <v>896</v>
      </c>
      <c r="AU90" s="202" t="s">
        <v>802</v>
      </c>
      <c r="AV90" s="12" t="s">
        <v>802</v>
      </c>
      <c r="AW90" s="12" t="s">
        <v>755</v>
      </c>
      <c r="AX90" s="12" t="s">
        <v>799</v>
      </c>
      <c r="AY90" s="202" t="s">
        <v>887</v>
      </c>
    </row>
    <row r="91" spans="2:65" s="1" customFormat="1" ht="31.5" customHeight="1">
      <c r="B91" s="171"/>
      <c r="C91" s="172" t="s">
        <v>802</v>
      </c>
      <c r="D91" s="172" t="s">
        <v>889</v>
      </c>
      <c r="E91" s="173" t="s">
        <v>1502</v>
      </c>
      <c r="F91" s="174" t="s">
        <v>1503</v>
      </c>
      <c r="G91" s="175" t="s">
        <v>1504</v>
      </c>
      <c r="H91" s="176">
        <v>20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4" t="s">
        <v>894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894</v>
      </c>
      <c r="BM91" s="24" t="s">
        <v>1505</v>
      </c>
    </row>
    <row r="92" spans="2:65" s="1" customFormat="1" ht="57" customHeight="1">
      <c r="B92" s="171"/>
      <c r="C92" s="172" t="s">
        <v>904</v>
      </c>
      <c r="D92" s="172" t="s">
        <v>889</v>
      </c>
      <c r="E92" s="173" t="s">
        <v>1506</v>
      </c>
      <c r="F92" s="174" t="s">
        <v>1507</v>
      </c>
      <c r="G92" s="175" t="s">
        <v>1018</v>
      </c>
      <c r="H92" s="176">
        <v>4.4000000000000004</v>
      </c>
      <c r="I92" s="177"/>
      <c r="J92" s="178">
        <f>ROUND(I92*H92,2)</f>
        <v>0</v>
      </c>
      <c r="K92" s="174" t="s">
        <v>893</v>
      </c>
      <c r="L92" s="41"/>
      <c r="M92" s="179" t="s">
        <v>726</v>
      </c>
      <c r="N92" s="180" t="s">
        <v>762</v>
      </c>
      <c r="O92" s="42"/>
      <c r="P92" s="181">
        <f>O92*H92</f>
        <v>0</v>
      </c>
      <c r="Q92" s="181">
        <v>3.6900000000000002E-2</v>
      </c>
      <c r="R92" s="181">
        <f>Q92*H92</f>
        <v>0.16236000000000003</v>
      </c>
      <c r="S92" s="181">
        <v>0</v>
      </c>
      <c r="T92" s="182">
        <f>S92*H92</f>
        <v>0</v>
      </c>
      <c r="AR92" s="24" t="s">
        <v>894</v>
      </c>
      <c r="AT92" s="24" t="s">
        <v>889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894</v>
      </c>
      <c r="BM92" s="24" t="s">
        <v>1508</v>
      </c>
    </row>
    <row r="93" spans="2:65" s="12" customFormat="1">
      <c r="B93" s="193"/>
      <c r="D93" s="194" t="s">
        <v>896</v>
      </c>
      <c r="E93" s="195" t="s">
        <v>726</v>
      </c>
      <c r="F93" s="196" t="s">
        <v>1509</v>
      </c>
      <c r="H93" s="197">
        <v>4.4000000000000004</v>
      </c>
      <c r="I93" s="198"/>
      <c r="L93" s="193"/>
      <c r="M93" s="199"/>
      <c r="N93" s="200"/>
      <c r="O93" s="200"/>
      <c r="P93" s="200"/>
      <c r="Q93" s="200"/>
      <c r="R93" s="200"/>
      <c r="S93" s="200"/>
      <c r="T93" s="201"/>
      <c r="AT93" s="202" t="s">
        <v>896</v>
      </c>
      <c r="AU93" s="202" t="s">
        <v>802</v>
      </c>
      <c r="AV93" s="12" t="s">
        <v>802</v>
      </c>
      <c r="AW93" s="12" t="s">
        <v>755</v>
      </c>
      <c r="AX93" s="12" t="s">
        <v>799</v>
      </c>
      <c r="AY93" s="202" t="s">
        <v>887</v>
      </c>
    </row>
    <row r="94" spans="2:65" s="1" customFormat="1" ht="31.5" customHeight="1">
      <c r="B94" s="171"/>
      <c r="C94" s="172" t="s">
        <v>894</v>
      </c>
      <c r="D94" s="172" t="s">
        <v>889</v>
      </c>
      <c r="E94" s="173" t="s">
        <v>1510</v>
      </c>
      <c r="F94" s="174" t="s">
        <v>1511</v>
      </c>
      <c r="G94" s="175" t="s">
        <v>927</v>
      </c>
      <c r="H94" s="176">
        <v>5.28</v>
      </c>
      <c r="I94" s="177"/>
      <c r="J94" s="178">
        <f>ROUND(I94*H94,2)</f>
        <v>0</v>
      </c>
      <c r="K94" s="174" t="s">
        <v>893</v>
      </c>
      <c r="L94" s="41"/>
      <c r="M94" s="179" t="s">
        <v>726</v>
      </c>
      <c r="N94" s="180" t="s">
        <v>762</v>
      </c>
      <c r="O94" s="42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24" t="s">
        <v>894</v>
      </c>
      <c r="AT94" s="24" t="s">
        <v>889</v>
      </c>
      <c r="AU94" s="24" t="s">
        <v>802</v>
      </c>
      <c r="AY94" s="24" t="s">
        <v>887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4" t="s">
        <v>799</v>
      </c>
      <c r="BK94" s="183">
        <f>ROUND(I94*H94,2)</f>
        <v>0</v>
      </c>
      <c r="BL94" s="24" t="s">
        <v>894</v>
      </c>
      <c r="BM94" s="24" t="s">
        <v>1512</v>
      </c>
    </row>
    <row r="95" spans="2:65" s="11" customFormat="1">
      <c r="B95" s="184"/>
      <c r="D95" s="185" t="s">
        <v>896</v>
      </c>
      <c r="E95" s="186" t="s">
        <v>726</v>
      </c>
      <c r="F95" s="187" t="s">
        <v>1513</v>
      </c>
      <c r="H95" s="188" t="s">
        <v>726</v>
      </c>
      <c r="I95" s="189"/>
      <c r="L95" s="184"/>
      <c r="M95" s="190"/>
      <c r="N95" s="191"/>
      <c r="O95" s="191"/>
      <c r="P95" s="191"/>
      <c r="Q95" s="191"/>
      <c r="R95" s="191"/>
      <c r="S95" s="191"/>
      <c r="T95" s="192"/>
      <c r="AT95" s="188" t="s">
        <v>896</v>
      </c>
      <c r="AU95" s="188" t="s">
        <v>802</v>
      </c>
      <c r="AV95" s="11" t="s">
        <v>799</v>
      </c>
      <c r="AW95" s="11" t="s">
        <v>755</v>
      </c>
      <c r="AX95" s="11" t="s">
        <v>791</v>
      </c>
      <c r="AY95" s="188" t="s">
        <v>887</v>
      </c>
    </row>
    <row r="96" spans="2:65" s="12" customFormat="1">
      <c r="B96" s="193"/>
      <c r="D96" s="194" t="s">
        <v>896</v>
      </c>
      <c r="E96" s="195" t="s">
        <v>726</v>
      </c>
      <c r="F96" s="196" t="s">
        <v>1514</v>
      </c>
      <c r="H96" s="197">
        <v>5.28</v>
      </c>
      <c r="I96" s="198"/>
      <c r="L96" s="193"/>
      <c r="M96" s="199"/>
      <c r="N96" s="200"/>
      <c r="O96" s="200"/>
      <c r="P96" s="200"/>
      <c r="Q96" s="200"/>
      <c r="R96" s="200"/>
      <c r="S96" s="200"/>
      <c r="T96" s="201"/>
      <c r="AT96" s="202" t="s">
        <v>896</v>
      </c>
      <c r="AU96" s="202" t="s">
        <v>802</v>
      </c>
      <c r="AV96" s="12" t="s">
        <v>802</v>
      </c>
      <c r="AW96" s="12" t="s">
        <v>755</v>
      </c>
      <c r="AX96" s="12" t="s">
        <v>799</v>
      </c>
      <c r="AY96" s="202" t="s">
        <v>887</v>
      </c>
    </row>
    <row r="97" spans="2:65" s="1" customFormat="1" ht="31.5" customHeight="1">
      <c r="B97" s="171"/>
      <c r="C97" s="172" t="s">
        <v>913</v>
      </c>
      <c r="D97" s="172" t="s">
        <v>889</v>
      </c>
      <c r="E97" s="173" t="s">
        <v>1515</v>
      </c>
      <c r="F97" s="174" t="s">
        <v>1516</v>
      </c>
      <c r="G97" s="175" t="s">
        <v>927</v>
      </c>
      <c r="H97" s="176">
        <v>53.514000000000003</v>
      </c>
      <c r="I97" s="177"/>
      <c r="J97" s="178">
        <f>ROUND(I97*H97,2)</f>
        <v>0</v>
      </c>
      <c r="K97" s="174" t="s">
        <v>893</v>
      </c>
      <c r="L97" s="41"/>
      <c r="M97" s="179" t="s">
        <v>726</v>
      </c>
      <c r="N97" s="180" t="s">
        <v>762</v>
      </c>
      <c r="O97" s="42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4" t="s">
        <v>894</v>
      </c>
      <c r="AT97" s="24" t="s">
        <v>889</v>
      </c>
      <c r="AU97" s="24" t="s">
        <v>802</v>
      </c>
      <c r="AY97" s="24" t="s">
        <v>887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4" t="s">
        <v>799</v>
      </c>
      <c r="BK97" s="183">
        <f>ROUND(I97*H97,2)</f>
        <v>0</v>
      </c>
      <c r="BL97" s="24" t="s">
        <v>894</v>
      </c>
      <c r="BM97" s="24" t="s">
        <v>1517</v>
      </c>
    </row>
    <row r="98" spans="2:65" s="11" customFormat="1">
      <c r="B98" s="184"/>
      <c r="D98" s="185" t="s">
        <v>896</v>
      </c>
      <c r="E98" s="186" t="s">
        <v>726</v>
      </c>
      <c r="F98" s="187" t="s">
        <v>1518</v>
      </c>
      <c r="H98" s="188" t="s">
        <v>726</v>
      </c>
      <c r="I98" s="189"/>
      <c r="L98" s="184"/>
      <c r="M98" s="190"/>
      <c r="N98" s="191"/>
      <c r="O98" s="191"/>
      <c r="P98" s="191"/>
      <c r="Q98" s="191"/>
      <c r="R98" s="191"/>
      <c r="S98" s="191"/>
      <c r="T98" s="192"/>
      <c r="AT98" s="188" t="s">
        <v>896</v>
      </c>
      <c r="AU98" s="188" t="s">
        <v>802</v>
      </c>
      <c r="AV98" s="11" t="s">
        <v>799</v>
      </c>
      <c r="AW98" s="11" t="s">
        <v>755</v>
      </c>
      <c r="AX98" s="11" t="s">
        <v>791</v>
      </c>
      <c r="AY98" s="188" t="s">
        <v>887</v>
      </c>
    </row>
    <row r="99" spans="2:65" s="11" customFormat="1">
      <c r="B99" s="184"/>
      <c r="D99" s="185" t="s">
        <v>896</v>
      </c>
      <c r="E99" s="186" t="s">
        <v>726</v>
      </c>
      <c r="F99" s="187" t="s">
        <v>897</v>
      </c>
      <c r="H99" s="188" t="s">
        <v>726</v>
      </c>
      <c r="I99" s="189"/>
      <c r="L99" s="184"/>
      <c r="M99" s="190"/>
      <c r="N99" s="191"/>
      <c r="O99" s="191"/>
      <c r="P99" s="191"/>
      <c r="Q99" s="191"/>
      <c r="R99" s="191"/>
      <c r="S99" s="191"/>
      <c r="T99" s="192"/>
      <c r="AT99" s="188" t="s">
        <v>896</v>
      </c>
      <c r="AU99" s="188" t="s">
        <v>802</v>
      </c>
      <c r="AV99" s="11" t="s">
        <v>799</v>
      </c>
      <c r="AW99" s="11" t="s">
        <v>755</v>
      </c>
      <c r="AX99" s="11" t="s">
        <v>791</v>
      </c>
      <c r="AY99" s="188" t="s">
        <v>887</v>
      </c>
    </row>
    <row r="100" spans="2:65" s="12" customFormat="1">
      <c r="B100" s="193"/>
      <c r="D100" s="185" t="s">
        <v>896</v>
      </c>
      <c r="E100" s="202" t="s">
        <v>726</v>
      </c>
      <c r="F100" s="203" t="s">
        <v>1519</v>
      </c>
      <c r="H100" s="204">
        <v>118.92</v>
      </c>
      <c r="I100" s="198"/>
      <c r="L100" s="193"/>
      <c r="M100" s="199"/>
      <c r="N100" s="200"/>
      <c r="O100" s="200"/>
      <c r="P100" s="200"/>
      <c r="Q100" s="200"/>
      <c r="R100" s="200"/>
      <c r="S100" s="200"/>
      <c r="T100" s="201"/>
      <c r="AT100" s="202" t="s">
        <v>896</v>
      </c>
      <c r="AU100" s="202" t="s">
        <v>802</v>
      </c>
      <c r="AV100" s="12" t="s">
        <v>802</v>
      </c>
      <c r="AW100" s="12" t="s">
        <v>755</v>
      </c>
      <c r="AX100" s="12" t="s">
        <v>791</v>
      </c>
      <c r="AY100" s="202" t="s">
        <v>887</v>
      </c>
    </row>
    <row r="101" spans="2:65" s="11" customFormat="1">
      <c r="B101" s="184"/>
      <c r="D101" s="185" t="s">
        <v>896</v>
      </c>
      <c r="E101" s="186" t="s">
        <v>726</v>
      </c>
      <c r="F101" s="187" t="s">
        <v>1520</v>
      </c>
      <c r="H101" s="188" t="s">
        <v>726</v>
      </c>
      <c r="I101" s="189"/>
      <c r="L101" s="184"/>
      <c r="M101" s="190"/>
      <c r="N101" s="191"/>
      <c r="O101" s="191"/>
      <c r="P101" s="191"/>
      <c r="Q101" s="191"/>
      <c r="R101" s="191"/>
      <c r="S101" s="191"/>
      <c r="T101" s="192"/>
      <c r="AT101" s="188" t="s">
        <v>896</v>
      </c>
      <c r="AU101" s="188" t="s">
        <v>802</v>
      </c>
      <c r="AV101" s="11" t="s">
        <v>799</v>
      </c>
      <c r="AW101" s="11" t="s">
        <v>755</v>
      </c>
      <c r="AX101" s="11" t="s">
        <v>791</v>
      </c>
      <c r="AY101" s="188" t="s">
        <v>887</v>
      </c>
    </row>
    <row r="102" spans="2:65" s="12" customFormat="1">
      <c r="B102" s="193"/>
      <c r="D102" s="194" t="s">
        <v>896</v>
      </c>
      <c r="E102" s="195" t="s">
        <v>726</v>
      </c>
      <c r="F102" s="196" t="s">
        <v>1521</v>
      </c>
      <c r="H102" s="197">
        <v>53.514000000000003</v>
      </c>
      <c r="I102" s="198"/>
      <c r="L102" s="193"/>
      <c r="M102" s="199"/>
      <c r="N102" s="200"/>
      <c r="O102" s="200"/>
      <c r="P102" s="200"/>
      <c r="Q102" s="200"/>
      <c r="R102" s="200"/>
      <c r="S102" s="200"/>
      <c r="T102" s="201"/>
      <c r="AT102" s="202" t="s">
        <v>896</v>
      </c>
      <c r="AU102" s="202" t="s">
        <v>802</v>
      </c>
      <c r="AV102" s="12" t="s">
        <v>802</v>
      </c>
      <c r="AW102" s="12" t="s">
        <v>755</v>
      </c>
      <c r="AX102" s="12" t="s">
        <v>799</v>
      </c>
      <c r="AY102" s="202" t="s">
        <v>887</v>
      </c>
    </row>
    <row r="103" spans="2:65" s="1" customFormat="1" ht="31.5" customHeight="1">
      <c r="B103" s="171"/>
      <c r="C103" s="172" t="s">
        <v>919</v>
      </c>
      <c r="D103" s="172" t="s">
        <v>889</v>
      </c>
      <c r="E103" s="173" t="s">
        <v>1522</v>
      </c>
      <c r="F103" s="174" t="s">
        <v>1523</v>
      </c>
      <c r="G103" s="175" t="s">
        <v>927</v>
      </c>
      <c r="H103" s="176">
        <v>16.053999999999998</v>
      </c>
      <c r="I103" s="177"/>
      <c r="J103" s="178">
        <f>ROUND(I103*H103,2)</f>
        <v>0</v>
      </c>
      <c r="K103" s="174" t="s">
        <v>893</v>
      </c>
      <c r="L103" s="41"/>
      <c r="M103" s="179" t="s">
        <v>726</v>
      </c>
      <c r="N103" s="180" t="s">
        <v>762</v>
      </c>
      <c r="O103" s="42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4" t="s">
        <v>894</v>
      </c>
      <c r="AT103" s="24" t="s">
        <v>889</v>
      </c>
      <c r="AU103" s="24" t="s">
        <v>802</v>
      </c>
      <c r="AY103" s="24" t="s">
        <v>887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4" t="s">
        <v>799</v>
      </c>
      <c r="BK103" s="183">
        <f>ROUND(I103*H103,2)</f>
        <v>0</v>
      </c>
      <c r="BL103" s="24" t="s">
        <v>894</v>
      </c>
      <c r="BM103" s="24" t="s">
        <v>1524</v>
      </c>
    </row>
    <row r="104" spans="2:65" s="12" customFormat="1">
      <c r="B104" s="193"/>
      <c r="D104" s="194" t="s">
        <v>896</v>
      </c>
      <c r="F104" s="196" t="s">
        <v>1525</v>
      </c>
      <c r="H104" s="197">
        <v>16.053999999999998</v>
      </c>
      <c r="I104" s="198"/>
      <c r="L104" s="193"/>
      <c r="M104" s="199"/>
      <c r="N104" s="200"/>
      <c r="O104" s="200"/>
      <c r="P104" s="200"/>
      <c r="Q104" s="200"/>
      <c r="R104" s="200"/>
      <c r="S104" s="200"/>
      <c r="T104" s="201"/>
      <c r="AT104" s="202" t="s">
        <v>896</v>
      </c>
      <c r="AU104" s="202" t="s">
        <v>802</v>
      </c>
      <c r="AV104" s="12" t="s">
        <v>802</v>
      </c>
      <c r="AW104" s="12" t="s">
        <v>727</v>
      </c>
      <c r="AX104" s="12" t="s">
        <v>799</v>
      </c>
      <c r="AY104" s="202" t="s">
        <v>887</v>
      </c>
    </row>
    <row r="105" spans="2:65" s="1" customFormat="1" ht="31.5" customHeight="1">
      <c r="B105" s="171"/>
      <c r="C105" s="172" t="s">
        <v>924</v>
      </c>
      <c r="D105" s="172" t="s">
        <v>889</v>
      </c>
      <c r="E105" s="173" t="s">
        <v>1526</v>
      </c>
      <c r="F105" s="174" t="s">
        <v>1527</v>
      </c>
      <c r="G105" s="175" t="s">
        <v>927</v>
      </c>
      <c r="H105" s="176">
        <v>53.514000000000003</v>
      </c>
      <c r="I105" s="177"/>
      <c r="J105" s="178">
        <f>ROUND(I105*H105,2)</f>
        <v>0</v>
      </c>
      <c r="K105" s="174" t="s">
        <v>893</v>
      </c>
      <c r="L105" s="41"/>
      <c r="M105" s="179" t="s">
        <v>726</v>
      </c>
      <c r="N105" s="180" t="s">
        <v>762</v>
      </c>
      <c r="O105" s="42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4" t="s">
        <v>894</v>
      </c>
      <c r="AT105" s="24" t="s">
        <v>889</v>
      </c>
      <c r="AU105" s="24" t="s">
        <v>802</v>
      </c>
      <c r="AY105" s="24" t="s">
        <v>887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4" t="s">
        <v>799</v>
      </c>
      <c r="BK105" s="183">
        <f>ROUND(I105*H105,2)</f>
        <v>0</v>
      </c>
      <c r="BL105" s="24" t="s">
        <v>894</v>
      </c>
      <c r="BM105" s="24" t="s">
        <v>1528</v>
      </c>
    </row>
    <row r="106" spans="2:65" s="11" customFormat="1">
      <c r="B106" s="184"/>
      <c r="D106" s="185" t="s">
        <v>896</v>
      </c>
      <c r="E106" s="186" t="s">
        <v>726</v>
      </c>
      <c r="F106" s="187" t="s">
        <v>1518</v>
      </c>
      <c r="H106" s="188" t="s">
        <v>726</v>
      </c>
      <c r="I106" s="189"/>
      <c r="L106" s="184"/>
      <c r="M106" s="190"/>
      <c r="N106" s="191"/>
      <c r="O106" s="191"/>
      <c r="P106" s="191"/>
      <c r="Q106" s="191"/>
      <c r="R106" s="191"/>
      <c r="S106" s="191"/>
      <c r="T106" s="192"/>
      <c r="AT106" s="188" t="s">
        <v>896</v>
      </c>
      <c r="AU106" s="188" t="s">
        <v>802</v>
      </c>
      <c r="AV106" s="11" t="s">
        <v>799</v>
      </c>
      <c r="AW106" s="11" t="s">
        <v>755</v>
      </c>
      <c r="AX106" s="11" t="s">
        <v>791</v>
      </c>
      <c r="AY106" s="188" t="s">
        <v>887</v>
      </c>
    </row>
    <row r="107" spans="2:65" s="11" customFormat="1">
      <c r="B107" s="184"/>
      <c r="D107" s="185" t="s">
        <v>896</v>
      </c>
      <c r="E107" s="186" t="s">
        <v>726</v>
      </c>
      <c r="F107" s="187" t="s">
        <v>897</v>
      </c>
      <c r="H107" s="188" t="s">
        <v>726</v>
      </c>
      <c r="I107" s="189"/>
      <c r="L107" s="184"/>
      <c r="M107" s="190"/>
      <c r="N107" s="191"/>
      <c r="O107" s="191"/>
      <c r="P107" s="191"/>
      <c r="Q107" s="191"/>
      <c r="R107" s="191"/>
      <c r="S107" s="191"/>
      <c r="T107" s="192"/>
      <c r="AT107" s="188" t="s">
        <v>896</v>
      </c>
      <c r="AU107" s="188" t="s">
        <v>802</v>
      </c>
      <c r="AV107" s="11" t="s">
        <v>799</v>
      </c>
      <c r="AW107" s="11" t="s">
        <v>755</v>
      </c>
      <c r="AX107" s="11" t="s">
        <v>791</v>
      </c>
      <c r="AY107" s="188" t="s">
        <v>887</v>
      </c>
    </row>
    <row r="108" spans="2:65" s="12" customFormat="1">
      <c r="B108" s="193"/>
      <c r="D108" s="185" t="s">
        <v>896</v>
      </c>
      <c r="E108" s="202" t="s">
        <v>726</v>
      </c>
      <c r="F108" s="203" t="s">
        <v>1519</v>
      </c>
      <c r="H108" s="204">
        <v>118.92</v>
      </c>
      <c r="I108" s="198"/>
      <c r="L108" s="193"/>
      <c r="M108" s="199"/>
      <c r="N108" s="200"/>
      <c r="O108" s="200"/>
      <c r="P108" s="200"/>
      <c r="Q108" s="200"/>
      <c r="R108" s="200"/>
      <c r="S108" s="200"/>
      <c r="T108" s="201"/>
      <c r="AT108" s="202" t="s">
        <v>896</v>
      </c>
      <c r="AU108" s="202" t="s">
        <v>802</v>
      </c>
      <c r="AV108" s="12" t="s">
        <v>802</v>
      </c>
      <c r="AW108" s="12" t="s">
        <v>755</v>
      </c>
      <c r="AX108" s="12" t="s">
        <v>791</v>
      </c>
      <c r="AY108" s="202" t="s">
        <v>887</v>
      </c>
    </row>
    <row r="109" spans="2:65" s="11" customFormat="1">
      <c r="B109" s="184"/>
      <c r="D109" s="185" t="s">
        <v>896</v>
      </c>
      <c r="E109" s="186" t="s">
        <v>726</v>
      </c>
      <c r="F109" s="187" t="s">
        <v>1529</v>
      </c>
      <c r="H109" s="188" t="s">
        <v>726</v>
      </c>
      <c r="I109" s="189"/>
      <c r="L109" s="184"/>
      <c r="M109" s="190"/>
      <c r="N109" s="191"/>
      <c r="O109" s="191"/>
      <c r="P109" s="191"/>
      <c r="Q109" s="191"/>
      <c r="R109" s="191"/>
      <c r="S109" s="191"/>
      <c r="T109" s="192"/>
      <c r="AT109" s="188" t="s">
        <v>896</v>
      </c>
      <c r="AU109" s="188" t="s">
        <v>802</v>
      </c>
      <c r="AV109" s="11" t="s">
        <v>799</v>
      </c>
      <c r="AW109" s="11" t="s">
        <v>755</v>
      </c>
      <c r="AX109" s="11" t="s">
        <v>791</v>
      </c>
      <c r="AY109" s="188" t="s">
        <v>887</v>
      </c>
    </row>
    <row r="110" spans="2:65" s="12" customFormat="1">
      <c r="B110" s="193"/>
      <c r="D110" s="194" t="s">
        <v>896</v>
      </c>
      <c r="E110" s="195" t="s">
        <v>726</v>
      </c>
      <c r="F110" s="196" t="s">
        <v>1521</v>
      </c>
      <c r="H110" s="197">
        <v>53.514000000000003</v>
      </c>
      <c r="I110" s="198"/>
      <c r="L110" s="193"/>
      <c r="M110" s="199"/>
      <c r="N110" s="200"/>
      <c r="O110" s="200"/>
      <c r="P110" s="200"/>
      <c r="Q110" s="200"/>
      <c r="R110" s="200"/>
      <c r="S110" s="200"/>
      <c r="T110" s="201"/>
      <c r="AT110" s="202" t="s">
        <v>896</v>
      </c>
      <c r="AU110" s="202" t="s">
        <v>802</v>
      </c>
      <c r="AV110" s="12" t="s">
        <v>802</v>
      </c>
      <c r="AW110" s="12" t="s">
        <v>755</v>
      </c>
      <c r="AX110" s="12" t="s">
        <v>799</v>
      </c>
      <c r="AY110" s="202" t="s">
        <v>887</v>
      </c>
    </row>
    <row r="111" spans="2:65" s="1" customFormat="1" ht="31.5" customHeight="1">
      <c r="B111" s="171"/>
      <c r="C111" s="172" t="s">
        <v>938</v>
      </c>
      <c r="D111" s="172" t="s">
        <v>889</v>
      </c>
      <c r="E111" s="173" t="s">
        <v>1530</v>
      </c>
      <c r="F111" s="174" t="s">
        <v>1531</v>
      </c>
      <c r="G111" s="175" t="s">
        <v>927</v>
      </c>
      <c r="H111" s="176">
        <v>16.053999999999998</v>
      </c>
      <c r="I111" s="177"/>
      <c r="J111" s="178">
        <f>ROUND(I111*H111,2)</f>
        <v>0</v>
      </c>
      <c r="K111" s="174" t="s">
        <v>893</v>
      </c>
      <c r="L111" s="41"/>
      <c r="M111" s="179" t="s">
        <v>726</v>
      </c>
      <c r="N111" s="180" t="s">
        <v>762</v>
      </c>
      <c r="O111" s="42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24" t="s">
        <v>894</v>
      </c>
      <c r="AT111" s="24" t="s">
        <v>889</v>
      </c>
      <c r="AU111" s="24" t="s">
        <v>802</v>
      </c>
      <c r="AY111" s="24" t="s">
        <v>887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4" t="s">
        <v>799</v>
      </c>
      <c r="BK111" s="183">
        <f>ROUND(I111*H111,2)</f>
        <v>0</v>
      </c>
      <c r="BL111" s="24" t="s">
        <v>894</v>
      </c>
      <c r="BM111" s="24" t="s">
        <v>1532</v>
      </c>
    </row>
    <row r="112" spans="2:65" s="12" customFormat="1">
      <c r="B112" s="193"/>
      <c r="D112" s="194" t="s">
        <v>896</v>
      </c>
      <c r="F112" s="196" t="s">
        <v>1525</v>
      </c>
      <c r="H112" s="197">
        <v>16.053999999999998</v>
      </c>
      <c r="I112" s="198"/>
      <c r="L112" s="193"/>
      <c r="M112" s="199"/>
      <c r="N112" s="200"/>
      <c r="O112" s="200"/>
      <c r="P112" s="200"/>
      <c r="Q112" s="200"/>
      <c r="R112" s="200"/>
      <c r="S112" s="200"/>
      <c r="T112" s="201"/>
      <c r="AT112" s="202" t="s">
        <v>896</v>
      </c>
      <c r="AU112" s="202" t="s">
        <v>802</v>
      </c>
      <c r="AV112" s="12" t="s">
        <v>802</v>
      </c>
      <c r="AW112" s="12" t="s">
        <v>727</v>
      </c>
      <c r="AX112" s="12" t="s">
        <v>799</v>
      </c>
      <c r="AY112" s="202" t="s">
        <v>887</v>
      </c>
    </row>
    <row r="113" spans="2:65" s="1" customFormat="1" ht="31.5" customHeight="1">
      <c r="B113" s="171"/>
      <c r="C113" s="172" t="s">
        <v>943</v>
      </c>
      <c r="D113" s="172" t="s">
        <v>889</v>
      </c>
      <c r="E113" s="173" t="s">
        <v>1533</v>
      </c>
      <c r="F113" s="174" t="s">
        <v>1534</v>
      </c>
      <c r="G113" s="175" t="s">
        <v>927</v>
      </c>
      <c r="H113" s="176">
        <v>5.9459999999999997</v>
      </c>
      <c r="I113" s="177"/>
      <c r="J113" s="178">
        <f>ROUND(I113*H113,2)</f>
        <v>0</v>
      </c>
      <c r="K113" s="174" t="s">
        <v>893</v>
      </c>
      <c r="L113" s="41"/>
      <c r="M113" s="179" t="s">
        <v>726</v>
      </c>
      <c r="N113" s="180" t="s">
        <v>762</v>
      </c>
      <c r="O113" s="42"/>
      <c r="P113" s="181">
        <f>O113*H113</f>
        <v>0</v>
      </c>
      <c r="Q113" s="181">
        <v>8.3000000000000001E-3</v>
      </c>
      <c r="R113" s="181">
        <f>Q113*H113</f>
        <v>4.9351800000000001E-2</v>
      </c>
      <c r="S113" s="181">
        <v>0</v>
      </c>
      <c r="T113" s="182">
        <f>S113*H113</f>
        <v>0</v>
      </c>
      <c r="AR113" s="24" t="s">
        <v>894</v>
      </c>
      <c r="AT113" s="24" t="s">
        <v>889</v>
      </c>
      <c r="AU113" s="24" t="s">
        <v>802</v>
      </c>
      <c r="AY113" s="24" t="s">
        <v>887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24" t="s">
        <v>799</v>
      </c>
      <c r="BK113" s="183">
        <f>ROUND(I113*H113,2)</f>
        <v>0</v>
      </c>
      <c r="BL113" s="24" t="s">
        <v>894</v>
      </c>
      <c r="BM113" s="24" t="s">
        <v>1535</v>
      </c>
    </row>
    <row r="114" spans="2:65" s="11" customFormat="1">
      <c r="B114" s="184"/>
      <c r="D114" s="185" t="s">
        <v>896</v>
      </c>
      <c r="E114" s="186" t="s">
        <v>726</v>
      </c>
      <c r="F114" s="187" t="s">
        <v>1518</v>
      </c>
      <c r="H114" s="188" t="s">
        <v>726</v>
      </c>
      <c r="I114" s="189"/>
      <c r="L114" s="184"/>
      <c r="M114" s="190"/>
      <c r="N114" s="191"/>
      <c r="O114" s="191"/>
      <c r="P114" s="191"/>
      <c r="Q114" s="191"/>
      <c r="R114" s="191"/>
      <c r="S114" s="191"/>
      <c r="T114" s="192"/>
      <c r="AT114" s="188" t="s">
        <v>896</v>
      </c>
      <c r="AU114" s="188" t="s">
        <v>802</v>
      </c>
      <c r="AV114" s="11" t="s">
        <v>799</v>
      </c>
      <c r="AW114" s="11" t="s">
        <v>755</v>
      </c>
      <c r="AX114" s="11" t="s">
        <v>791</v>
      </c>
      <c r="AY114" s="188" t="s">
        <v>887</v>
      </c>
    </row>
    <row r="115" spans="2:65" s="11" customFormat="1">
      <c r="B115" s="184"/>
      <c r="D115" s="185" t="s">
        <v>896</v>
      </c>
      <c r="E115" s="186" t="s">
        <v>726</v>
      </c>
      <c r="F115" s="187" t="s">
        <v>897</v>
      </c>
      <c r="H115" s="188" t="s">
        <v>726</v>
      </c>
      <c r="I115" s="189"/>
      <c r="L115" s="184"/>
      <c r="M115" s="190"/>
      <c r="N115" s="191"/>
      <c r="O115" s="191"/>
      <c r="P115" s="191"/>
      <c r="Q115" s="191"/>
      <c r="R115" s="191"/>
      <c r="S115" s="191"/>
      <c r="T115" s="192"/>
      <c r="AT115" s="188" t="s">
        <v>896</v>
      </c>
      <c r="AU115" s="188" t="s">
        <v>802</v>
      </c>
      <c r="AV115" s="11" t="s">
        <v>799</v>
      </c>
      <c r="AW115" s="11" t="s">
        <v>755</v>
      </c>
      <c r="AX115" s="11" t="s">
        <v>791</v>
      </c>
      <c r="AY115" s="188" t="s">
        <v>887</v>
      </c>
    </row>
    <row r="116" spans="2:65" s="12" customFormat="1">
      <c r="B116" s="193"/>
      <c r="D116" s="185" t="s">
        <v>896</v>
      </c>
      <c r="E116" s="202" t="s">
        <v>726</v>
      </c>
      <c r="F116" s="203" t="s">
        <v>1519</v>
      </c>
      <c r="H116" s="204">
        <v>118.92</v>
      </c>
      <c r="I116" s="198"/>
      <c r="L116" s="193"/>
      <c r="M116" s="199"/>
      <c r="N116" s="200"/>
      <c r="O116" s="200"/>
      <c r="P116" s="200"/>
      <c r="Q116" s="200"/>
      <c r="R116" s="200"/>
      <c r="S116" s="200"/>
      <c r="T116" s="201"/>
      <c r="AT116" s="202" t="s">
        <v>896</v>
      </c>
      <c r="AU116" s="202" t="s">
        <v>802</v>
      </c>
      <c r="AV116" s="12" t="s">
        <v>802</v>
      </c>
      <c r="AW116" s="12" t="s">
        <v>755</v>
      </c>
      <c r="AX116" s="12" t="s">
        <v>791</v>
      </c>
      <c r="AY116" s="202" t="s">
        <v>887</v>
      </c>
    </row>
    <row r="117" spans="2:65" s="11" customFormat="1">
      <c r="B117" s="184"/>
      <c r="D117" s="185" t="s">
        <v>896</v>
      </c>
      <c r="E117" s="186" t="s">
        <v>726</v>
      </c>
      <c r="F117" s="187" t="s">
        <v>1536</v>
      </c>
      <c r="H117" s="188" t="s">
        <v>726</v>
      </c>
      <c r="I117" s="189"/>
      <c r="L117" s="184"/>
      <c r="M117" s="190"/>
      <c r="N117" s="191"/>
      <c r="O117" s="191"/>
      <c r="P117" s="191"/>
      <c r="Q117" s="191"/>
      <c r="R117" s="191"/>
      <c r="S117" s="191"/>
      <c r="T117" s="192"/>
      <c r="AT117" s="188" t="s">
        <v>896</v>
      </c>
      <c r="AU117" s="188" t="s">
        <v>802</v>
      </c>
      <c r="AV117" s="11" t="s">
        <v>799</v>
      </c>
      <c r="AW117" s="11" t="s">
        <v>755</v>
      </c>
      <c r="AX117" s="11" t="s">
        <v>791</v>
      </c>
      <c r="AY117" s="188" t="s">
        <v>887</v>
      </c>
    </row>
    <row r="118" spans="2:65" s="12" customFormat="1">
      <c r="B118" s="193"/>
      <c r="D118" s="194" t="s">
        <v>896</v>
      </c>
      <c r="E118" s="195" t="s">
        <v>726</v>
      </c>
      <c r="F118" s="196" t="s">
        <v>1537</v>
      </c>
      <c r="H118" s="197">
        <v>5.9459999999999997</v>
      </c>
      <c r="I118" s="198"/>
      <c r="L118" s="193"/>
      <c r="M118" s="199"/>
      <c r="N118" s="200"/>
      <c r="O118" s="200"/>
      <c r="P118" s="200"/>
      <c r="Q118" s="200"/>
      <c r="R118" s="200"/>
      <c r="S118" s="200"/>
      <c r="T118" s="201"/>
      <c r="AT118" s="202" t="s">
        <v>896</v>
      </c>
      <c r="AU118" s="202" t="s">
        <v>802</v>
      </c>
      <c r="AV118" s="12" t="s">
        <v>802</v>
      </c>
      <c r="AW118" s="12" t="s">
        <v>755</v>
      </c>
      <c r="AX118" s="12" t="s">
        <v>799</v>
      </c>
      <c r="AY118" s="202" t="s">
        <v>887</v>
      </c>
    </row>
    <row r="119" spans="2:65" s="1" customFormat="1" ht="31.5" customHeight="1">
      <c r="B119" s="171"/>
      <c r="C119" s="172" t="s">
        <v>949</v>
      </c>
      <c r="D119" s="172" t="s">
        <v>889</v>
      </c>
      <c r="E119" s="173" t="s">
        <v>1538</v>
      </c>
      <c r="F119" s="174" t="s">
        <v>1539</v>
      </c>
      <c r="G119" s="175" t="s">
        <v>927</v>
      </c>
      <c r="H119" s="176">
        <v>5.9459999999999997</v>
      </c>
      <c r="I119" s="177"/>
      <c r="J119" s="178">
        <f>ROUND(I119*H119,2)</f>
        <v>0</v>
      </c>
      <c r="K119" s="174" t="s">
        <v>893</v>
      </c>
      <c r="L119" s="41"/>
      <c r="M119" s="179" t="s">
        <v>726</v>
      </c>
      <c r="N119" s="180" t="s">
        <v>762</v>
      </c>
      <c r="O119" s="42"/>
      <c r="P119" s="181">
        <f>O119*H119</f>
        <v>0</v>
      </c>
      <c r="Q119" s="181">
        <v>1.541E-2</v>
      </c>
      <c r="R119" s="181">
        <f>Q119*H119</f>
        <v>9.1627859999999992E-2</v>
      </c>
      <c r="S119" s="181">
        <v>0</v>
      </c>
      <c r="T119" s="182">
        <f>S119*H119</f>
        <v>0</v>
      </c>
      <c r="AR119" s="24" t="s">
        <v>894</v>
      </c>
      <c r="AT119" s="24" t="s">
        <v>889</v>
      </c>
      <c r="AU119" s="24" t="s">
        <v>802</v>
      </c>
      <c r="AY119" s="24" t="s">
        <v>887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24" t="s">
        <v>799</v>
      </c>
      <c r="BK119" s="183">
        <f>ROUND(I119*H119,2)</f>
        <v>0</v>
      </c>
      <c r="BL119" s="24" t="s">
        <v>894</v>
      </c>
      <c r="BM119" s="24" t="s">
        <v>1540</v>
      </c>
    </row>
    <row r="120" spans="2:65" s="11" customFormat="1">
      <c r="B120" s="184"/>
      <c r="D120" s="185" t="s">
        <v>896</v>
      </c>
      <c r="E120" s="186" t="s">
        <v>726</v>
      </c>
      <c r="F120" s="187" t="s">
        <v>1518</v>
      </c>
      <c r="H120" s="188" t="s">
        <v>726</v>
      </c>
      <c r="I120" s="189"/>
      <c r="L120" s="184"/>
      <c r="M120" s="190"/>
      <c r="N120" s="191"/>
      <c r="O120" s="191"/>
      <c r="P120" s="191"/>
      <c r="Q120" s="191"/>
      <c r="R120" s="191"/>
      <c r="S120" s="191"/>
      <c r="T120" s="192"/>
      <c r="AT120" s="188" t="s">
        <v>896</v>
      </c>
      <c r="AU120" s="188" t="s">
        <v>802</v>
      </c>
      <c r="AV120" s="11" t="s">
        <v>799</v>
      </c>
      <c r="AW120" s="11" t="s">
        <v>755</v>
      </c>
      <c r="AX120" s="11" t="s">
        <v>791</v>
      </c>
      <c r="AY120" s="188" t="s">
        <v>887</v>
      </c>
    </row>
    <row r="121" spans="2:65" s="11" customFormat="1">
      <c r="B121" s="184"/>
      <c r="D121" s="185" t="s">
        <v>896</v>
      </c>
      <c r="E121" s="186" t="s">
        <v>726</v>
      </c>
      <c r="F121" s="187" t="s">
        <v>897</v>
      </c>
      <c r="H121" s="188" t="s">
        <v>726</v>
      </c>
      <c r="I121" s="189"/>
      <c r="L121" s="184"/>
      <c r="M121" s="190"/>
      <c r="N121" s="191"/>
      <c r="O121" s="191"/>
      <c r="P121" s="191"/>
      <c r="Q121" s="191"/>
      <c r="R121" s="191"/>
      <c r="S121" s="191"/>
      <c r="T121" s="192"/>
      <c r="AT121" s="188" t="s">
        <v>896</v>
      </c>
      <c r="AU121" s="188" t="s">
        <v>802</v>
      </c>
      <c r="AV121" s="11" t="s">
        <v>799</v>
      </c>
      <c r="AW121" s="11" t="s">
        <v>755</v>
      </c>
      <c r="AX121" s="11" t="s">
        <v>791</v>
      </c>
      <c r="AY121" s="188" t="s">
        <v>887</v>
      </c>
    </row>
    <row r="122" spans="2:65" s="12" customFormat="1">
      <c r="B122" s="193"/>
      <c r="D122" s="185" t="s">
        <v>896</v>
      </c>
      <c r="E122" s="202" t="s">
        <v>726</v>
      </c>
      <c r="F122" s="203" t="s">
        <v>1519</v>
      </c>
      <c r="H122" s="204">
        <v>118.92</v>
      </c>
      <c r="I122" s="198"/>
      <c r="L122" s="193"/>
      <c r="M122" s="199"/>
      <c r="N122" s="200"/>
      <c r="O122" s="200"/>
      <c r="P122" s="200"/>
      <c r="Q122" s="200"/>
      <c r="R122" s="200"/>
      <c r="S122" s="200"/>
      <c r="T122" s="201"/>
      <c r="AT122" s="202" t="s">
        <v>896</v>
      </c>
      <c r="AU122" s="202" t="s">
        <v>802</v>
      </c>
      <c r="AV122" s="12" t="s">
        <v>802</v>
      </c>
      <c r="AW122" s="12" t="s">
        <v>755</v>
      </c>
      <c r="AX122" s="12" t="s">
        <v>791</v>
      </c>
      <c r="AY122" s="202" t="s">
        <v>887</v>
      </c>
    </row>
    <row r="123" spans="2:65" s="11" customFormat="1">
      <c r="B123" s="184"/>
      <c r="D123" s="185" t="s">
        <v>896</v>
      </c>
      <c r="E123" s="186" t="s">
        <v>726</v>
      </c>
      <c r="F123" s="187" t="s">
        <v>1541</v>
      </c>
      <c r="H123" s="188" t="s">
        <v>726</v>
      </c>
      <c r="I123" s="189"/>
      <c r="L123" s="184"/>
      <c r="M123" s="190"/>
      <c r="N123" s="191"/>
      <c r="O123" s="191"/>
      <c r="P123" s="191"/>
      <c r="Q123" s="191"/>
      <c r="R123" s="191"/>
      <c r="S123" s="191"/>
      <c r="T123" s="192"/>
      <c r="AT123" s="188" t="s">
        <v>896</v>
      </c>
      <c r="AU123" s="188" t="s">
        <v>802</v>
      </c>
      <c r="AV123" s="11" t="s">
        <v>799</v>
      </c>
      <c r="AW123" s="11" t="s">
        <v>755</v>
      </c>
      <c r="AX123" s="11" t="s">
        <v>791</v>
      </c>
      <c r="AY123" s="188" t="s">
        <v>887</v>
      </c>
    </row>
    <row r="124" spans="2:65" s="12" customFormat="1">
      <c r="B124" s="193"/>
      <c r="D124" s="194" t="s">
        <v>896</v>
      </c>
      <c r="E124" s="195" t="s">
        <v>726</v>
      </c>
      <c r="F124" s="196" t="s">
        <v>1537</v>
      </c>
      <c r="H124" s="197">
        <v>5.9459999999999997</v>
      </c>
      <c r="I124" s="198"/>
      <c r="L124" s="193"/>
      <c r="M124" s="199"/>
      <c r="N124" s="200"/>
      <c r="O124" s="200"/>
      <c r="P124" s="200"/>
      <c r="Q124" s="200"/>
      <c r="R124" s="200"/>
      <c r="S124" s="200"/>
      <c r="T124" s="201"/>
      <c r="AT124" s="202" t="s">
        <v>896</v>
      </c>
      <c r="AU124" s="202" t="s">
        <v>802</v>
      </c>
      <c r="AV124" s="12" t="s">
        <v>802</v>
      </c>
      <c r="AW124" s="12" t="s">
        <v>755</v>
      </c>
      <c r="AX124" s="12" t="s">
        <v>799</v>
      </c>
      <c r="AY124" s="202" t="s">
        <v>887</v>
      </c>
    </row>
    <row r="125" spans="2:65" s="1" customFormat="1" ht="31.5" customHeight="1">
      <c r="B125" s="171"/>
      <c r="C125" s="172" t="s">
        <v>954</v>
      </c>
      <c r="D125" s="172" t="s">
        <v>889</v>
      </c>
      <c r="E125" s="173" t="s">
        <v>1542</v>
      </c>
      <c r="F125" s="174" t="s">
        <v>1543</v>
      </c>
      <c r="G125" s="175" t="s">
        <v>927</v>
      </c>
      <c r="H125" s="176">
        <v>142.69300000000001</v>
      </c>
      <c r="I125" s="177"/>
      <c r="J125" s="178">
        <f>ROUND(I125*H125,2)</f>
        <v>0</v>
      </c>
      <c r="K125" s="174" t="s">
        <v>893</v>
      </c>
      <c r="L125" s="41"/>
      <c r="M125" s="179" t="s">
        <v>726</v>
      </c>
      <c r="N125" s="180" t="s">
        <v>762</v>
      </c>
      <c r="O125" s="42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24" t="s">
        <v>894</v>
      </c>
      <c r="AT125" s="24" t="s">
        <v>889</v>
      </c>
      <c r="AU125" s="24" t="s">
        <v>802</v>
      </c>
      <c r="AY125" s="24" t="s">
        <v>887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24" t="s">
        <v>799</v>
      </c>
      <c r="BK125" s="183">
        <f>ROUND(I125*H125,2)</f>
        <v>0</v>
      </c>
      <c r="BL125" s="24" t="s">
        <v>894</v>
      </c>
      <c r="BM125" s="24" t="s">
        <v>1544</v>
      </c>
    </row>
    <row r="126" spans="2:65" s="11" customFormat="1">
      <c r="B126" s="184"/>
      <c r="D126" s="185" t="s">
        <v>896</v>
      </c>
      <c r="E126" s="186" t="s">
        <v>726</v>
      </c>
      <c r="F126" s="187" t="s">
        <v>1545</v>
      </c>
      <c r="H126" s="188" t="s">
        <v>726</v>
      </c>
      <c r="I126" s="189"/>
      <c r="L126" s="184"/>
      <c r="M126" s="190"/>
      <c r="N126" s="191"/>
      <c r="O126" s="191"/>
      <c r="P126" s="191"/>
      <c r="Q126" s="191"/>
      <c r="R126" s="191"/>
      <c r="S126" s="191"/>
      <c r="T126" s="192"/>
      <c r="AT126" s="188" t="s">
        <v>896</v>
      </c>
      <c r="AU126" s="188" t="s">
        <v>802</v>
      </c>
      <c r="AV126" s="11" t="s">
        <v>799</v>
      </c>
      <c r="AW126" s="11" t="s">
        <v>755</v>
      </c>
      <c r="AX126" s="11" t="s">
        <v>791</v>
      </c>
      <c r="AY126" s="188" t="s">
        <v>887</v>
      </c>
    </row>
    <row r="127" spans="2:65" s="11" customFormat="1">
      <c r="B127" s="184"/>
      <c r="D127" s="185" t="s">
        <v>896</v>
      </c>
      <c r="E127" s="186" t="s">
        <v>726</v>
      </c>
      <c r="F127" s="187" t="s">
        <v>897</v>
      </c>
      <c r="H127" s="188" t="s">
        <v>726</v>
      </c>
      <c r="I127" s="189"/>
      <c r="L127" s="184"/>
      <c r="M127" s="190"/>
      <c r="N127" s="191"/>
      <c r="O127" s="191"/>
      <c r="P127" s="191"/>
      <c r="Q127" s="191"/>
      <c r="R127" s="191"/>
      <c r="S127" s="191"/>
      <c r="T127" s="192"/>
      <c r="AT127" s="188" t="s">
        <v>896</v>
      </c>
      <c r="AU127" s="188" t="s">
        <v>802</v>
      </c>
      <c r="AV127" s="11" t="s">
        <v>799</v>
      </c>
      <c r="AW127" s="11" t="s">
        <v>755</v>
      </c>
      <c r="AX127" s="11" t="s">
        <v>791</v>
      </c>
      <c r="AY127" s="188" t="s">
        <v>887</v>
      </c>
    </row>
    <row r="128" spans="2:65" s="12" customFormat="1">
      <c r="B128" s="193"/>
      <c r="D128" s="185" t="s">
        <v>896</v>
      </c>
      <c r="E128" s="202" t="s">
        <v>726</v>
      </c>
      <c r="F128" s="203" t="s">
        <v>1546</v>
      </c>
      <c r="H128" s="204">
        <v>299</v>
      </c>
      <c r="I128" s="198"/>
      <c r="L128" s="193"/>
      <c r="M128" s="199"/>
      <c r="N128" s="200"/>
      <c r="O128" s="200"/>
      <c r="P128" s="200"/>
      <c r="Q128" s="200"/>
      <c r="R128" s="200"/>
      <c r="S128" s="200"/>
      <c r="T128" s="201"/>
      <c r="AT128" s="202" t="s">
        <v>896</v>
      </c>
      <c r="AU128" s="202" t="s">
        <v>802</v>
      </c>
      <c r="AV128" s="12" t="s">
        <v>802</v>
      </c>
      <c r="AW128" s="12" t="s">
        <v>755</v>
      </c>
      <c r="AX128" s="12" t="s">
        <v>791</v>
      </c>
      <c r="AY128" s="202" t="s">
        <v>887</v>
      </c>
    </row>
    <row r="129" spans="2:65" s="11" customFormat="1">
      <c r="B129" s="184"/>
      <c r="D129" s="185" t="s">
        <v>896</v>
      </c>
      <c r="E129" s="186" t="s">
        <v>726</v>
      </c>
      <c r="F129" s="187" t="s">
        <v>1547</v>
      </c>
      <c r="H129" s="188" t="s">
        <v>726</v>
      </c>
      <c r="I129" s="189"/>
      <c r="L129" s="184"/>
      <c r="M129" s="190"/>
      <c r="N129" s="191"/>
      <c r="O129" s="191"/>
      <c r="P129" s="191"/>
      <c r="Q129" s="191"/>
      <c r="R129" s="191"/>
      <c r="S129" s="191"/>
      <c r="T129" s="192"/>
      <c r="AT129" s="188" t="s">
        <v>896</v>
      </c>
      <c r="AU129" s="188" t="s">
        <v>802</v>
      </c>
      <c r="AV129" s="11" t="s">
        <v>799</v>
      </c>
      <c r="AW129" s="11" t="s">
        <v>755</v>
      </c>
      <c r="AX129" s="11" t="s">
        <v>791</v>
      </c>
      <c r="AY129" s="188" t="s">
        <v>887</v>
      </c>
    </row>
    <row r="130" spans="2:65" s="11" customFormat="1">
      <c r="B130" s="184"/>
      <c r="D130" s="185" t="s">
        <v>896</v>
      </c>
      <c r="E130" s="186" t="s">
        <v>726</v>
      </c>
      <c r="F130" s="187" t="s">
        <v>1548</v>
      </c>
      <c r="H130" s="188" t="s">
        <v>726</v>
      </c>
      <c r="I130" s="189"/>
      <c r="L130" s="184"/>
      <c r="M130" s="190"/>
      <c r="N130" s="191"/>
      <c r="O130" s="191"/>
      <c r="P130" s="191"/>
      <c r="Q130" s="191"/>
      <c r="R130" s="191"/>
      <c r="S130" s="191"/>
      <c r="T130" s="192"/>
      <c r="AT130" s="188" t="s">
        <v>896</v>
      </c>
      <c r="AU130" s="188" t="s">
        <v>802</v>
      </c>
      <c r="AV130" s="11" t="s">
        <v>799</v>
      </c>
      <c r="AW130" s="11" t="s">
        <v>755</v>
      </c>
      <c r="AX130" s="11" t="s">
        <v>791</v>
      </c>
      <c r="AY130" s="188" t="s">
        <v>887</v>
      </c>
    </row>
    <row r="131" spans="2:65" s="11" customFormat="1">
      <c r="B131" s="184"/>
      <c r="D131" s="185" t="s">
        <v>896</v>
      </c>
      <c r="E131" s="186" t="s">
        <v>726</v>
      </c>
      <c r="F131" s="187" t="s">
        <v>1549</v>
      </c>
      <c r="H131" s="188" t="s">
        <v>726</v>
      </c>
      <c r="I131" s="189"/>
      <c r="L131" s="184"/>
      <c r="M131" s="190"/>
      <c r="N131" s="191"/>
      <c r="O131" s="191"/>
      <c r="P131" s="191"/>
      <c r="Q131" s="191"/>
      <c r="R131" s="191"/>
      <c r="S131" s="191"/>
      <c r="T131" s="192"/>
      <c r="AT131" s="188" t="s">
        <v>896</v>
      </c>
      <c r="AU131" s="188" t="s">
        <v>802</v>
      </c>
      <c r="AV131" s="11" t="s">
        <v>799</v>
      </c>
      <c r="AW131" s="11" t="s">
        <v>755</v>
      </c>
      <c r="AX131" s="11" t="s">
        <v>791</v>
      </c>
      <c r="AY131" s="188" t="s">
        <v>887</v>
      </c>
    </row>
    <row r="132" spans="2:65" s="12" customFormat="1">
      <c r="B132" s="193"/>
      <c r="D132" s="185" t="s">
        <v>896</v>
      </c>
      <c r="E132" s="202" t="s">
        <v>726</v>
      </c>
      <c r="F132" s="203" t="s">
        <v>1550</v>
      </c>
      <c r="H132" s="204">
        <v>18.096</v>
      </c>
      <c r="I132" s="198"/>
      <c r="L132" s="193"/>
      <c r="M132" s="199"/>
      <c r="N132" s="200"/>
      <c r="O132" s="200"/>
      <c r="P132" s="200"/>
      <c r="Q132" s="200"/>
      <c r="R132" s="200"/>
      <c r="S132" s="200"/>
      <c r="T132" s="201"/>
      <c r="AT132" s="202" t="s">
        <v>896</v>
      </c>
      <c r="AU132" s="202" t="s">
        <v>802</v>
      </c>
      <c r="AV132" s="12" t="s">
        <v>802</v>
      </c>
      <c r="AW132" s="12" t="s">
        <v>755</v>
      </c>
      <c r="AX132" s="12" t="s">
        <v>791</v>
      </c>
      <c r="AY132" s="202" t="s">
        <v>887</v>
      </c>
    </row>
    <row r="133" spans="2:65" s="13" customFormat="1">
      <c r="B133" s="205"/>
      <c r="D133" s="185" t="s">
        <v>896</v>
      </c>
      <c r="E133" s="206" t="s">
        <v>726</v>
      </c>
      <c r="F133" s="207" t="s">
        <v>935</v>
      </c>
      <c r="H133" s="208">
        <v>317.096</v>
      </c>
      <c r="I133" s="209"/>
      <c r="L133" s="205"/>
      <c r="M133" s="210"/>
      <c r="N133" s="211"/>
      <c r="O133" s="211"/>
      <c r="P133" s="211"/>
      <c r="Q133" s="211"/>
      <c r="R133" s="211"/>
      <c r="S133" s="211"/>
      <c r="T133" s="212"/>
      <c r="AT133" s="206" t="s">
        <v>896</v>
      </c>
      <c r="AU133" s="206" t="s">
        <v>802</v>
      </c>
      <c r="AV133" s="13" t="s">
        <v>904</v>
      </c>
      <c r="AW133" s="13" t="s">
        <v>755</v>
      </c>
      <c r="AX133" s="13" t="s">
        <v>791</v>
      </c>
      <c r="AY133" s="206" t="s">
        <v>887</v>
      </c>
    </row>
    <row r="134" spans="2:65" s="11" customFormat="1">
      <c r="B134" s="184"/>
      <c r="D134" s="185" t="s">
        <v>896</v>
      </c>
      <c r="E134" s="186" t="s">
        <v>726</v>
      </c>
      <c r="F134" s="187" t="s">
        <v>1520</v>
      </c>
      <c r="H134" s="188" t="s">
        <v>726</v>
      </c>
      <c r="I134" s="189"/>
      <c r="L134" s="184"/>
      <c r="M134" s="190"/>
      <c r="N134" s="191"/>
      <c r="O134" s="191"/>
      <c r="P134" s="191"/>
      <c r="Q134" s="191"/>
      <c r="R134" s="191"/>
      <c r="S134" s="191"/>
      <c r="T134" s="192"/>
      <c r="AT134" s="188" t="s">
        <v>896</v>
      </c>
      <c r="AU134" s="188" t="s">
        <v>802</v>
      </c>
      <c r="AV134" s="11" t="s">
        <v>799</v>
      </c>
      <c r="AW134" s="11" t="s">
        <v>755</v>
      </c>
      <c r="AX134" s="11" t="s">
        <v>791</v>
      </c>
      <c r="AY134" s="188" t="s">
        <v>887</v>
      </c>
    </row>
    <row r="135" spans="2:65" s="12" customFormat="1">
      <c r="B135" s="193"/>
      <c r="D135" s="194" t="s">
        <v>896</v>
      </c>
      <c r="E135" s="195" t="s">
        <v>726</v>
      </c>
      <c r="F135" s="196" t="s">
        <v>1551</v>
      </c>
      <c r="H135" s="197">
        <v>142.69300000000001</v>
      </c>
      <c r="I135" s="198"/>
      <c r="L135" s="193"/>
      <c r="M135" s="199"/>
      <c r="N135" s="200"/>
      <c r="O135" s="200"/>
      <c r="P135" s="200"/>
      <c r="Q135" s="200"/>
      <c r="R135" s="200"/>
      <c r="S135" s="200"/>
      <c r="T135" s="201"/>
      <c r="AT135" s="202" t="s">
        <v>896</v>
      </c>
      <c r="AU135" s="202" t="s">
        <v>802</v>
      </c>
      <c r="AV135" s="12" t="s">
        <v>802</v>
      </c>
      <c r="AW135" s="12" t="s">
        <v>755</v>
      </c>
      <c r="AX135" s="12" t="s">
        <v>799</v>
      </c>
      <c r="AY135" s="202" t="s">
        <v>887</v>
      </c>
    </row>
    <row r="136" spans="2:65" s="1" customFormat="1" ht="31.5" customHeight="1">
      <c r="B136" s="171"/>
      <c r="C136" s="172" t="s">
        <v>960</v>
      </c>
      <c r="D136" s="172" t="s">
        <v>889</v>
      </c>
      <c r="E136" s="173" t="s">
        <v>1552</v>
      </c>
      <c r="F136" s="174" t="s">
        <v>1553</v>
      </c>
      <c r="G136" s="175" t="s">
        <v>927</v>
      </c>
      <c r="H136" s="176">
        <v>42.808</v>
      </c>
      <c r="I136" s="177"/>
      <c r="J136" s="178">
        <f>ROUND(I136*H136,2)</f>
        <v>0</v>
      </c>
      <c r="K136" s="174" t="s">
        <v>893</v>
      </c>
      <c r="L136" s="41"/>
      <c r="M136" s="179" t="s">
        <v>726</v>
      </c>
      <c r="N136" s="180" t="s">
        <v>762</v>
      </c>
      <c r="O136" s="42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AR136" s="24" t="s">
        <v>894</v>
      </c>
      <c r="AT136" s="24" t="s">
        <v>889</v>
      </c>
      <c r="AU136" s="24" t="s">
        <v>802</v>
      </c>
      <c r="AY136" s="24" t="s">
        <v>887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24" t="s">
        <v>799</v>
      </c>
      <c r="BK136" s="183">
        <f>ROUND(I136*H136,2)</f>
        <v>0</v>
      </c>
      <c r="BL136" s="24" t="s">
        <v>894</v>
      </c>
      <c r="BM136" s="24" t="s">
        <v>1554</v>
      </c>
    </row>
    <row r="137" spans="2:65" s="12" customFormat="1">
      <c r="B137" s="193"/>
      <c r="D137" s="194" t="s">
        <v>896</v>
      </c>
      <c r="F137" s="196" t="s">
        <v>1555</v>
      </c>
      <c r="H137" s="197">
        <v>42.808</v>
      </c>
      <c r="I137" s="198"/>
      <c r="L137" s="193"/>
      <c r="M137" s="199"/>
      <c r="N137" s="200"/>
      <c r="O137" s="200"/>
      <c r="P137" s="200"/>
      <c r="Q137" s="200"/>
      <c r="R137" s="200"/>
      <c r="S137" s="200"/>
      <c r="T137" s="201"/>
      <c r="AT137" s="202" t="s">
        <v>896</v>
      </c>
      <c r="AU137" s="202" t="s">
        <v>802</v>
      </c>
      <c r="AV137" s="12" t="s">
        <v>802</v>
      </c>
      <c r="AW137" s="12" t="s">
        <v>727</v>
      </c>
      <c r="AX137" s="12" t="s">
        <v>799</v>
      </c>
      <c r="AY137" s="202" t="s">
        <v>887</v>
      </c>
    </row>
    <row r="138" spans="2:65" s="1" customFormat="1" ht="31.5" customHeight="1">
      <c r="B138" s="171"/>
      <c r="C138" s="172" t="s">
        <v>967</v>
      </c>
      <c r="D138" s="172" t="s">
        <v>889</v>
      </c>
      <c r="E138" s="173" t="s">
        <v>1556</v>
      </c>
      <c r="F138" s="174" t="s">
        <v>1557</v>
      </c>
      <c r="G138" s="175" t="s">
        <v>927</v>
      </c>
      <c r="H138" s="176">
        <v>142.69300000000001</v>
      </c>
      <c r="I138" s="177"/>
      <c r="J138" s="178">
        <f>ROUND(I138*H138,2)</f>
        <v>0</v>
      </c>
      <c r="K138" s="174" t="s">
        <v>893</v>
      </c>
      <c r="L138" s="41"/>
      <c r="M138" s="179" t="s">
        <v>726</v>
      </c>
      <c r="N138" s="180" t="s">
        <v>762</v>
      </c>
      <c r="O138" s="42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24" t="s">
        <v>894</v>
      </c>
      <c r="AT138" s="24" t="s">
        <v>889</v>
      </c>
      <c r="AU138" s="24" t="s">
        <v>802</v>
      </c>
      <c r="AY138" s="24" t="s">
        <v>887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24" t="s">
        <v>799</v>
      </c>
      <c r="BK138" s="183">
        <f>ROUND(I138*H138,2)</f>
        <v>0</v>
      </c>
      <c r="BL138" s="24" t="s">
        <v>894</v>
      </c>
      <c r="BM138" s="24" t="s">
        <v>1558</v>
      </c>
    </row>
    <row r="139" spans="2:65" s="11" customFormat="1">
      <c r="B139" s="184"/>
      <c r="D139" s="185" t="s">
        <v>896</v>
      </c>
      <c r="E139" s="186" t="s">
        <v>726</v>
      </c>
      <c r="F139" s="187" t="s">
        <v>1559</v>
      </c>
      <c r="H139" s="188" t="s">
        <v>726</v>
      </c>
      <c r="I139" s="189"/>
      <c r="L139" s="184"/>
      <c r="M139" s="190"/>
      <c r="N139" s="191"/>
      <c r="O139" s="191"/>
      <c r="P139" s="191"/>
      <c r="Q139" s="191"/>
      <c r="R139" s="191"/>
      <c r="S139" s="191"/>
      <c r="T139" s="192"/>
      <c r="AT139" s="188" t="s">
        <v>896</v>
      </c>
      <c r="AU139" s="188" t="s">
        <v>802</v>
      </c>
      <c r="AV139" s="11" t="s">
        <v>799</v>
      </c>
      <c r="AW139" s="11" t="s">
        <v>755</v>
      </c>
      <c r="AX139" s="11" t="s">
        <v>791</v>
      </c>
      <c r="AY139" s="188" t="s">
        <v>887</v>
      </c>
    </row>
    <row r="140" spans="2:65" s="11" customFormat="1">
      <c r="B140" s="184"/>
      <c r="D140" s="185" t="s">
        <v>896</v>
      </c>
      <c r="E140" s="186" t="s">
        <v>726</v>
      </c>
      <c r="F140" s="187" t="s">
        <v>897</v>
      </c>
      <c r="H140" s="188" t="s">
        <v>726</v>
      </c>
      <c r="I140" s="189"/>
      <c r="L140" s="184"/>
      <c r="M140" s="190"/>
      <c r="N140" s="191"/>
      <c r="O140" s="191"/>
      <c r="P140" s="191"/>
      <c r="Q140" s="191"/>
      <c r="R140" s="191"/>
      <c r="S140" s="191"/>
      <c r="T140" s="192"/>
      <c r="AT140" s="188" t="s">
        <v>896</v>
      </c>
      <c r="AU140" s="188" t="s">
        <v>802</v>
      </c>
      <c r="AV140" s="11" t="s">
        <v>799</v>
      </c>
      <c r="AW140" s="11" t="s">
        <v>755</v>
      </c>
      <c r="AX140" s="11" t="s">
        <v>791</v>
      </c>
      <c r="AY140" s="188" t="s">
        <v>887</v>
      </c>
    </row>
    <row r="141" spans="2:65" s="12" customFormat="1">
      <c r="B141" s="193"/>
      <c r="D141" s="185" t="s">
        <v>896</v>
      </c>
      <c r="E141" s="202" t="s">
        <v>726</v>
      </c>
      <c r="F141" s="203" t="s">
        <v>1546</v>
      </c>
      <c r="H141" s="204">
        <v>299</v>
      </c>
      <c r="I141" s="198"/>
      <c r="L141" s="193"/>
      <c r="M141" s="199"/>
      <c r="N141" s="200"/>
      <c r="O141" s="200"/>
      <c r="P141" s="200"/>
      <c r="Q141" s="200"/>
      <c r="R141" s="200"/>
      <c r="S141" s="200"/>
      <c r="T141" s="201"/>
      <c r="AT141" s="202" t="s">
        <v>896</v>
      </c>
      <c r="AU141" s="202" t="s">
        <v>802</v>
      </c>
      <c r="AV141" s="12" t="s">
        <v>802</v>
      </c>
      <c r="AW141" s="12" t="s">
        <v>755</v>
      </c>
      <c r="AX141" s="12" t="s">
        <v>791</v>
      </c>
      <c r="AY141" s="202" t="s">
        <v>887</v>
      </c>
    </row>
    <row r="142" spans="2:65" s="11" customFormat="1">
      <c r="B142" s="184"/>
      <c r="D142" s="185" t="s">
        <v>896</v>
      </c>
      <c r="E142" s="186" t="s">
        <v>726</v>
      </c>
      <c r="F142" s="187" t="s">
        <v>1547</v>
      </c>
      <c r="H142" s="188" t="s">
        <v>726</v>
      </c>
      <c r="I142" s="189"/>
      <c r="L142" s="184"/>
      <c r="M142" s="190"/>
      <c r="N142" s="191"/>
      <c r="O142" s="191"/>
      <c r="P142" s="191"/>
      <c r="Q142" s="191"/>
      <c r="R142" s="191"/>
      <c r="S142" s="191"/>
      <c r="T142" s="192"/>
      <c r="AT142" s="188" t="s">
        <v>896</v>
      </c>
      <c r="AU142" s="188" t="s">
        <v>802</v>
      </c>
      <c r="AV142" s="11" t="s">
        <v>799</v>
      </c>
      <c r="AW142" s="11" t="s">
        <v>755</v>
      </c>
      <c r="AX142" s="11" t="s">
        <v>791</v>
      </c>
      <c r="AY142" s="188" t="s">
        <v>887</v>
      </c>
    </row>
    <row r="143" spans="2:65" s="11" customFormat="1">
      <c r="B143" s="184"/>
      <c r="D143" s="185" t="s">
        <v>896</v>
      </c>
      <c r="E143" s="186" t="s">
        <v>726</v>
      </c>
      <c r="F143" s="187" t="s">
        <v>1548</v>
      </c>
      <c r="H143" s="188" t="s">
        <v>726</v>
      </c>
      <c r="I143" s="189"/>
      <c r="L143" s="184"/>
      <c r="M143" s="190"/>
      <c r="N143" s="191"/>
      <c r="O143" s="191"/>
      <c r="P143" s="191"/>
      <c r="Q143" s="191"/>
      <c r="R143" s="191"/>
      <c r="S143" s="191"/>
      <c r="T143" s="192"/>
      <c r="AT143" s="188" t="s">
        <v>896</v>
      </c>
      <c r="AU143" s="188" t="s">
        <v>802</v>
      </c>
      <c r="AV143" s="11" t="s">
        <v>799</v>
      </c>
      <c r="AW143" s="11" t="s">
        <v>755</v>
      </c>
      <c r="AX143" s="11" t="s">
        <v>791</v>
      </c>
      <c r="AY143" s="188" t="s">
        <v>887</v>
      </c>
    </row>
    <row r="144" spans="2:65" s="11" customFormat="1">
      <c r="B144" s="184"/>
      <c r="D144" s="185" t="s">
        <v>896</v>
      </c>
      <c r="E144" s="186" t="s">
        <v>726</v>
      </c>
      <c r="F144" s="187" t="s">
        <v>1549</v>
      </c>
      <c r="H144" s="188" t="s">
        <v>726</v>
      </c>
      <c r="I144" s="189"/>
      <c r="L144" s="184"/>
      <c r="M144" s="190"/>
      <c r="N144" s="191"/>
      <c r="O144" s="191"/>
      <c r="P144" s="191"/>
      <c r="Q144" s="191"/>
      <c r="R144" s="191"/>
      <c r="S144" s="191"/>
      <c r="T144" s="192"/>
      <c r="AT144" s="188" t="s">
        <v>896</v>
      </c>
      <c r="AU144" s="188" t="s">
        <v>802</v>
      </c>
      <c r="AV144" s="11" t="s">
        <v>799</v>
      </c>
      <c r="AW144" s="11" t="s">
        <v>755</v>
      </c>
      <c r="AX144" s="11" t="s">
        <v>791</v>
      </c>
      <c r="AY144" s="188" t="s">
        <v>887</v>
      </c>
    </row>
    <row r="145" spans="2:65" s="12" customFormat="1">
      <c r="B145" s="193"/>
      <c r="D145" s="185" t="s">
        <v>896</v>
      </c>
      <c r="E145" s="202" t="s">
        <v>726</v>
      </c>
      <c r="F145" s="203" t="s">
        <v>1550</v>
      </c>
      <c r="H145" s="204">
        <v>18.096</v>
      </c>
      <c r="I145" s="198"/>
      <c r="L145" s="193"/>
      <c r="M145" s="199"/>
      <c r="N145" s="200"/>
      <c r="O145" s="200"/>
      <c r="P145" s="200"/>
      <c r="Q145" s="200"/>
      <c r="R145" s="200"/>
      <c r="S145" s="200"/>
      <c r="T145" s="201"/>
      <c r="AT145" s="202" t="s">
        <v>896</v>
      </c>
      <c r="AU145" s="202" t="s">
        <v>802</v>
      </c>
      <c r="AV145" s="12" t="s">
        <v>802</v>
      </c>
      <c r="AW145" s="12" t="s">
        <v>755</v>
      </c>
      <c r="AX145" s="12" t="s">
        <v>791</v>
      </c>
      <c r="AY145" s="202" t="s">
        <v>887</v>
      </c>
    </row>
    <row r="146" spans="2:65" s="13" customFormat="1">
      <c r="B146" s="205"/>
      <c r="D146" s="185" t="s">
        <v>896</v>
      </c>
      <c r="E146" s="206" t="s">
        <v>726</v>
      </c>
      <c r="F146" s="207" t="s">
        <v>935</v>
      </c>
      <c r="H146" s="208">
        <v>317.096</v>
      </c>
      <c r="I146" s="209"/>
      <c r="L146" s="205"/>
      <c r="M146" s="210"/>
      <c r="N146" s="211"/>
      <c r="O146" s="211"/>
      <c r="P146" s="211"/>
      <c r="Q146" s="211"/>
      <c r="R146" s="211"/>
      <c r="S146" s="211"/>
      <c r="T146" s="212"/>
      <c r="AT146" s="206" t="s">
        <v>896</v>
      </c>
      <c r="AU146" s="206" t="s">
        <v>802</v>
      </c>
      <c r="AV146" s="13" t="s">
        <v>904</v>
      </c>
      <c r="AW146" s="13" t="s">
        <v>755</v>
      </c>
      <c r="AX146" s="13" t="s">
        <v>791</v>
      </c>
      <c r="AY146" s="206" t="s">
        <v>887</v>
      </c>
    </row>
    <row r="147" spans="2:65" s="11" customFormat="1">
      <c r="B147" s="184"/>
      <c r="D147" s="185" t="s">
        <v>896</v>
      </c>
      <c r="E147" s="186" t="s">
        <v>726</v>
      </c>
      <c r="F147" s="187" t="s">
        <v>1529</v>
      </c>
      <c r="H147" s="188" t="s">
        <v>726</v>
      </c>
      <c r="I147" s="189"/>
      <c r="L147" s="184"/>
      <c r="M147" s="190"/>
      <c r="N147" s="191"/>
      <c r="O147" s="191"/>
      <c r="P147" s="191"/>
      <c r="Q147" s="191"/>
      <c r="R147" s="191"/>
      <c r="S147" s="191"/>
      <c r="T147" s="192"/>
      <c r="AT147" s="188" t="s">
        <v>896</v>
      </c>
      <c r="AU147" s="188" t="s">
        <v>802</v>
      </c>
      <c r="AV147" s="11" t="s">
        <v>799</v>
      </c>
      <c r="AW147" s="11" t="s">
        <v>755</v>
      </c>
      <c r="AX147" s="11" t="s">
        <v>791</v>
      </c>
      <c r="AY147" s="188" t="s">
        <v>887</v>
      </c>
    </row>
    <row r="148" spans="2:65" s="12" customFormat="1">
      <c r="B148" s="193"/>
      <c r="D148" s="194" t="s">
        <v>896</v>
      </c>
      <c r="E148" s="195" t="s">
        <v>726</v>
      </c>
      <c r="F148" s="196" t="s">
        <v>1551</v>
      </c>
      <c r="H148" s="197">
        <v>142.69300000000001</v>
      </c>
      <c r="I148" s="198"/>
      <c r="L148" s="193"/>
      <c r="M148" s="199"/>
      <c r="N148" s="200"/>
      <c r="O148" s="200"/>
      <c r="P148" s="200"/>
      <c r="Q148" s="200"/>
      <c r="R148" s="200"/>
      <c r="S148" s="200"/>
      <c r="T148" s="201"/>
      <c r="AT148" s="202" t="s">
        <v>896</v>
      </c>
      <c r="AU148" s="202" t="s">
        <v>802</v>
      </c>
      <c r="AV148" s="12" t="s">
        <v>802</v>
      </c>
      <c r="AW148" s="12" t="s">
        <v>755</v>
      </c>
      <c r="AX148" s="12" t="s">
        <v>799</v>
      </c>
      <c r="AY148" s="202" t="s">
        <v>887</v>
      </c>
    </row>
    <row r="149" spans="2:65" s="1" customFormat="1" ht="31.5" customHeight="1">
      <c r="B149" s="171"/>
      <c r="C149" s="172" t="s">
        <v>973</v>
      </c>
      <c r="D149" s="172" t="s">
        <v>889</v>
      </c>
      <c r="E149" s="173" t="s">
        <v>1560</v>
      </c>
      <c r="F149" s="174" t="s">
        <v>1561</v>
      </c>
      <c r="G149" s="175" t="s">
        <v>927</v>
      </c>
      <c r="H149" s="176">
        <v>42.808</v>
      </c>
      <c r="I149" s="177"/>
      <c r="J149" s="178">
        <f>ROUND(I149*H149,2)</f>
        <v>0</v>
      </c>
      <c r="K149" s="174" t="s">
        <v>893</v>
      </c>
      <c r="L149" s="41"/>
      <c r="M149" s="179" t="s">
        <v>726</v>
      </c>
      <c r="N149" s="180" t="s">
        <v>762</v>
      </c>
      <c r="O149" s="42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24" t="s">
        <v>894</v>
      </c>
      <c r="AT149" s="24" t="s">
        <v>889</v>
      </c>
      <c r="AU149" s="24" t="s">
        <v>802</v>
      </c>
      <c r="AY149" s="24" t="s">
        <v>887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24" t="s">
        <v>799</v>
      </c>
      <c r="BK149" s="183">
        <f>ROUND(I149*H149,2)</f>
        <v>0</v>
      </c>
      <c r="BL149" s="24" t="s">
        <v>894</v>
      </c>
      <c r="BM149" s="24" t="s">
        <v>1562</v>
      </c>
    </row>
    <row r="150" spans="2:65" s="12" customFormat="1">
      <c r="B150" s="193"/>
      <c r="D150" s="194" t="s">
        <v>896</v>
      </c>
      <c r="F150" s="196" t="s">
        <v>1555</v>
      </c>
      <c r="H150" s="197">
        <v>42.808</v>
      </c>
      <c r="I150" s="198"/>
      <c r="L150" s="193"/>
      <c r="M150" s="199"/>
      <c r="N150" s="200"/>
      <c r="O150" s="200"/>
      <c r="P150" s="200"/>
      <c r="Q150" s="200"/>
      <c r="R150" s="200"/>
      <c r="S150" s="200"/>
      <c r="T150" s="201"/>
      <c r="AT150" s="202" t="s">
        <v>896</v>
      </c>
      <c r="AU150" s="202" t="s">
        <v>802</v>
      </c>
      <c r="AV150" s="12" t="s">
        <v>802</v>
      </c>
      <c r="AW150" s="12" t="s">
        <v>727</v>
      </c>
      <c r="AX150" s="12" t="s">
        <v>799</v>
      </c>
      <c r="AY150" s="202" t="s">
        <v>887</v>
      </c>
    </row>
    <row r="151" spans="2:65" s="1" customFormat="1" ht="31.5" customHeight="1">
      <c r="B151" s="171"/>
      <c r="C151" s="172" t="s">
        <v>732</v>
      </c>
      <c r="D151" s="172" t="s">
        <v>889</v>
      </c>
      <c r="E151" s="173" t="s">
        <v>1563</v>
      </c>
      <c r="F151" s="174" t="s">
        <v>1564</v>
      </c>
      <c r="G151" s="175" t="s">
        <v>927</v>
      </c>
      <c r="H151" s="176">
        <v>13.861000000000001</v>
      </c>
      <c r="I151" s="177"/>
      <c r="J151" s="178">
        <f>ROUND(I151*H151,2)</f>
        <v>0</v>
      </c>
      <c r="K151" s="174" t="s">
        <v>893</v>
      </c>
      <c r="L151" s="41"/>
      <c r="M151" s="179" t="s">
        <v>726</v>
      </c>
      <c r="N151" s="180" t="s">
        <v>762</v>
      </c>
      <c r="O151" s="42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24" t="s">
        <v>894</v>
      </c>
      <c r="AT151" s="24" t="s">
        <v>889</v>
      </c>
      <c r="AU151" s="24" t="s">
        <v>802</v>
      </c>
      <c r="AY151" s="24" t="s">
        <v>887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24" t="s">
        <v>799</v>
      </c>
      <c r="BK151" s="183">
        <f>ROUND(I151*H151,2)</f>
        <v>0</v>
      </c>
      <c r="BL151" s="24" t="s">
        <v>894</v>
      </c>
      <c r="BM151" s="24" t="s">
        <v>1565</v>
      </c>
    </row>
    <row r="152" spans="2:65" s="11" customFormat="1">
      <c r="B152" s="184"/>
      <c r="D152" s="185" t="s">
        <v>896</v>
      </c>
      <c r="E152" s="186" t="s">
        <v>726</v>
      </c>
      <c r="F152" s="187" t="s">
        <v>1566</v>
      </c>
      <c r="H152" s="188" t="s">
        <v>726</v>
      </c>
      <c r="I152" s="189"/>
      <c r="L152" s="184"/>
      <c r="M152" s="190"/>
      <c r="N152" s="191"/>
      <c r="O152" s="191"/>
      <c r="P152" s="191"/>
      <c r="Q152" s="191"/>
      <c r="R152" s="191"/>
      <c r="S152" s="191"/>
      <c r="T152" s="192"/>
      <c r="AT152" s="188" t="s">
        <v>896</v>
      </c>
      <c r="AU152" s="188" t="s">
        <v>802</v>
      </c>
      <c r="AV152" s="11" t="s">
        <v>799</v>
      </c>
      <c r="AW152" s="11" t="s">
        <v>755</v>
      </c>
      <c r="AX152" s="11" t="s">
        <v>791</v>
      </c>
      <c r="AY152" s="188" t="s">
        <v>887</v>
      </c>
    </row>
    <row r="153" spans="2:65" s="11" customFormat="1">
      <c r="B153" s="184"/>
      <c r="D153" s="185" t="s">
        <v>896</v>
      </c>
      <c r="E153" s="186" t="s">
        <v>726</v>
      </c>
      <c r="F153" s="187" t="s">
        <v>1567</v>
      </c>
      <c r="H153" s="188" t="s">
        <v>726</v>
      </c>
      <c r="I153" s="189"/>
      <c r="L153" s="184"/>
      <c r="M153" s="190"/>
      <c r="N153" s="191"/>
      <c r="O153" s="191"/>
      <c r="P153" s="191"/>
      <c r="Q153" s="191"/>
      <c r="R153" s="191"/>
      <c r="S153" s="191"/>
      <c r="T153" s="192"/>
      <c r="AT153" s="188" t="s">
        <v>896</v>
      </c>
      <c r="AU153" s="188" t="s">
        <v>802</v>
      </c>
      <c r="AV153" s="11" t="s">
        <v>799</v>
      </c>
      <c r="AW153" s="11" t="s">
        <v>755</v>
      </c>
      <c r="AX153" s="11" t="s">
        <v>791</v>
      </c>
      <c r="AY153" s="188" t="s">
        <v>887</v>
      </c>
    </row>
    <row r="154" spans="2:65" s="11" customFormat="1">
      <c r="B154" s="184"/>
      <c r="D154" s="185" t="s">
        <v>896</v>
      </c>
      <c r="E154" s="186" t="s">
        <v>726</v>
      </c>
      <c r="F154" s="187" t="s">
        <v>1568</v>
      </c>
      <c r="H154" s="188" t="s">
        <v>726</v>
      </c>
      <c r="I154" s="189"/>
      <c r="L154" s="184"/>
      <c r="M154" s="190"/>
      <c r="N154" s="191"/>
      <c r="O154" s="191"/>
      <c r="P154" s="191"/>
      <c r="Q154" s="191"/>
      <c r="R154" s="191"/>
      <c r="S154" s="191"/>
      <c r="T154" s="192"/>
      <c r="AT154" s="188" t="s">
        <v>896</v>
      </c>
      <c r="AU154" s="188" t="s">
        <v>802</v>
      </c>
      <c r="AV154" s="11" t="s">
        <v>799</v>
      </c>
      <c r="AW154" s="11" t="s">
        <v>755</v>
      </c>
      <c r="AX154" s="11" t="s">
        <v>791</v>
      </c>
      <c r="AY154" s="188" t="s">
        <v>887</v>
      </c>
    </row>
    <row r="155" spans="2:65" s="12" customFormat="1">
      <c r="B155" s="193"/>
      <c r="D155" s="185" t="s">
        <v>896</v>
      </c>
      <c r="E155" s="202" t="s">
        <v>726</v>
      </c>
      <c r="F155" s="203" t="s">
        <v>1569</v>
      </c>
      <c r="H155" s="204">
        <v>8.4</v>
      </c>
      <c r="I155" s="198"/>
      <c r="L155" s="193"/>
      <c r="M155" s="199"/>
      <c r="N155" s="200"/>
      <c r="O155" s="200"/>
      <c r="P155" s="200"/>
      <c r="Q155" s="200"/>
      <c r="R155" s="200"/>
      <c r="S155" s="200"/>
      <c r="T155" s="201"/>
      <c r="AT155" s="202" t="s">
        <v>896</v>
      </c>
      <c r="AU155" s="202" t="s">
        <v>802</v>
      </c>
      <c r="AV155" s="12" t="s">
        <v>802</v>
      </c>
      <c r="AW155" s="12" t="s">
        <v>755</v>
      </c>
      <c r="AX155" s="12" t="s">
        <v>791</v>
      </c>
      <c r="AY155" s="202" t="s">
        <v>887</v>
      </c>
    </row>
    <row r="156" spans="2:65" s="11" customFormat="1">
      <c r="B156" s="184"/>
      <c r="D156" s="185" t="s">
        <v>896</v>
      </c>
      <c r="E156" s="186" t="s">
        <v>726</v>
      </c>
      <c r="F156" s="187" t="s">
        <v>1570</v>
      </c>
      <c r="H156" s="188" t="s">
        <v>726</v>
      </c>
      <c r="I156" s="189"/>
      <c r="L156" s="184"/>
      <c r="M156" s="190"/>
      <c r="N156" s="191"/>
      <c r="O156" s="191"/>
      <c r="P156" s="191"/>
      <c r="Q156" s="191"/>
      <c r="R156" s="191"/>
      <c r="S156" s="191"/>
      <c r="T156" s="192"/>
      <c r="AT156" s="188" t="s">
        <v>896</v>
      </c>
      <c r="AU156" s="188" t="s">
        <v>802</v>
      </c>
      <c r="AV156" s="11" t="s">
        <v>799</v>
      </c>
      <c r="AW156" s="11" t="s">
        <v>755</v>
      </c>
      <c r="AX156" s="11" t="s">
        <v>791</v>
      </c>
      <c r="AY156" s="188" t="s">
        <v>887</v>
      </c>
    </row>
    <row r="157" spans="2:65" s="11" customFormat="1">
      <c r="B157" s="184"/>
      <c r="D157" s="185" t="s">
        <v>896</v>
      </c>
      <c r="E157" s="186" t="s">
        <v>726</v>
      </c>
      <c r="F157" s="187" t="s">
        <v>1571</v>
      </c>
      <c r="H157" s="188" t="s">
        <v>726</v>
      </c>
      <c r="I157" s="189"/>
      <c r="L157" s="184"/>
      <c r="M157" s="190"/>
      <c r="N157" s="191"/>
      <c r="O157" s="191"/>
      <c r="P157" s="191"/>
      <c r="Q157" s="191"/>
      <c r="R157" s="191"/>
      <c r="S157" s="191"/>
      <c r="T157" s="192"/>
      <c r="AT157" s="188" t="s">
        <v>896</v>
      </c>
      <c r="AU157" s="188" t="s">
        <v>802</v>
      </c>
      <c r="AV157" s="11" t="s">
        <v>799</v>
      </c>
      <c r="AW157" s="11" t="s">
        <v>755</v>
      </c>
      <c r="AX157" s="11" t="s">
        <v>791</v>
      </c>
      <c r="AY157" s="188" t="s">
        <v>887</v>
      </c>
    </row>
    <row r="158" spans="2:65" s="12" customFormat="1">
      <c r="B158" s="193"/>
      <c r="D158" s="185" t="s">
        <v>896</v>
      </c>
      <c r="E158" s="202" t="s">
        <v>726</v>
      </c>
      <c r="F158" s="203" t="s">
        <v>1572</v>
      </c>
      <c r="H158" s="204">
        <v>1.5</v>
      </c>
      <c r="I158" s="198"/>
      <c r="L158" s="193"/>
      <c r="M158" s="199"/>
      <c r="N158" s="200"/>
      <c r="O158" s="200"/>
      <c r="P158" s="200"/>
      <c r="Q158" s="200"/>
      <c r="R158" s="200"/>
      <c r="S158" s="200"/>
      <c r="T158" s="201"/>
      <c r="AT158" s="202" t="s">
        <v>896</v>
      </c>
      <c r="AU158" s="202" t="s">
        <v>802</v>
      </c>
      <c r="AV158" s="12" t="s">
        <v>802</v>
      </c>
      <c r="AW158" s="12" t="s">
        <v>755</v>
      </c>
      <c r="AX158" s="12" t="s">
        <v>791</v>
      </c>
      <c r="AY158" s="202" t="s">
        <v>887</v>
      </c>
    </row>
    <row r="159" spans="2:65" s="11" customFormat="1">
      <c r="B159" s="184"/>
      <c r="D159" s="185" t="s">
        <v>896</v>
      </c>
      <c r="E159" s="186" t="s">
        <v>726</v>
      </c>
      <c r="F159" s="187" t="s">
        <v>1573</v>
      </c>
      <c r="H159" s="188" t="s">
        <v>726</v>
      </c>
      <c r="I159" s="189"/>
      <c r="L159" s="184"/>
      <c r="M159" s="190"/>
      <c r="N159" s="191"/>
      <c r="O159" s="191"/>
      <c r="P159" s="191"/>
      <c r="Q159" s="191"/>
      <c r="R159" s="191"/>
      <c r="S159" s="191"/>
      <c r="T159" s="192"/>
      <c r="AT159" s="188" t="s">
        <v>896</v>
      </c>
      <c r="AU159" s="188" t="s">
        <v>802</v>
      </c>
      <c r="AV159" s="11" t="s">
        <v>799</v>
      </c>
      <c r="AW159" s="11" t="s">
        <v>755</v>
      </c>
      <c r="AX159" s="11" t="s">
        <v>791</v>
      </c>
      <c r="AY159" s="188" t="s">
        <v>887</v>
      </c>
    </row>
    <row r="160" spans="2:65" s="11" customFormat="1">
      <c r="B160" s="184"/>
      <c r="D160" s="185" t="s">
        <v>896</v>
      </c>
      <c r="E160" s="186" t="s">
        <v>726</v>
      </c>
      <c r="F160" s="187" t="s">
        <v>1574</v>
      </c>
      <c r="H160" s="188" t="s">
        <v>726</v>
      </c>
      <c r="I160" s="189"/>
      <c r="L160" s="184"/>
      <c r="M160" s="190"/>
      <c r="N160" s="191"/>
      <c r="O160" s="191"/>
      <c r="P160" s="191"/>
      <c r="Q160" s="191"/>
      <c r="R160" s="191"/>
      <c r="S160" s="191"/>
      <c r="T160" s="192"/>
      <c r="AT160" s="188" t="s">
        <v>896</v>
      </c>
      <c r="AU160" s="188" t="s">
        <v>802</v>
      </c>
      <c r="AV160" s="11" t="s">
        <v>799</v>
      </c>
      <c r="AW160" s="11" t="s">
        <v>755</v>
      </c>
      <c r="AX160" s="11" t="s">
        <v>791</v>
      </c>
      <c r="AY160" s="188" t="s">
        <v>887</v>
      </c>
    </row>
    <row r="161" spans="2:65" s="12" customFormat="1">
      <c r="B161" s="193"/>
      <c r="D161" s="185" t="s">
        <v>896</v>
      </c>
      <c r="E161" s="202" t="s">
        <v>726</v>
      </c>
      <c r="F161" s="203" t="s">
        <v>1575</v>
      </c>
      <c r="H161" s="204">
        <v>20.902999999999999</v>
      </c>
      <c r="I161" s="198"/>
      <c r="L161" s="193"/>
      <c r="M161" s="199"/>
      <c r="N161" s="200"/>
      <c r="O161" s="200"/>
      <c r="P161" s="200"/>
      <c r="Q161" s="200"/>
      <c r="R161" s="200"/>
      <c r="S161" s="200"/>
      <c r="T161" s="201"/>
      <c r="AT161" s="202" t="s">
        <v>896</v>
      </c>
      <c r="AU161" s="202" t="s">
        <v>802</v>
      </c>
      <c r="AV161" s="12" t="s">
        <v>802</v>
      </c>
      <c r="AW161" s="12" t="s">
        <v>755</v>
      </c>
      <c r="AX161" s="12" t="s">
        <v>791</v>
      </c>
      <c r="AY161" s="202" t="s">
        <v>887</v>
      </c>
    </row>
    <row r="162" spans="2:65" s="13" customFormat="1">
      <c r="B162" s="205"/>
      <c r="D162" s="185" t="s">
        <v>896</v>
      </c>
      <c r="E162" s="206" t="s">
        <v>726</v>
      </c>
      <c r="F162" s="207" t="s">
        <v>935</v>
      </c>
      <c r="H162" s="208">
        <v>30.803000000000001</v>
      </c>
      <c r="I162" s="209"/>
      <c r="L162" s="205"/>
      <c r="M162" s="210"/>
      <c r="N162" s="211"/>
      <c r="O162" s="211"/>
      <c r="P162" s="211"/>
      <c r="Q162" s="211"/>
      <c r="R162" s="211"/>
      <c r="S162" s="211"/>
      <c r="T162" s="212"/>
      <c r="AT162" s="206" t="s">
        <v>896</v>
      </c>
      <c r="AU162" s="206" t="s">
        <v>802</v>
      </c>
      <c r="AV162" s="13" t="s">
        <v>904</v>
      </c>
      <c r="AW162" s="13" t="s">
        <v>755</v>
      </c>
      <c r="AX162" s="13" t="s">
        <v>791</v>
      </c>
      <c r="AY162" s="206" t="s">
        <v>887</v>
      </c>
    </row>
    <row r="163" spans="2:65" s="11" customFormat="1">
      <c r="B163" s="184"/>
      <c r="D163" s="185" t="s">
        <v>896</v>
      </c>
      <c r="E163" s="186" t="s">
        <v>726</v>
      </c>
      <c r="F163" s="187" t="s">
        <v>1520</v>
      </c>
      <c r="H163" s="188" t="s">
        <v>726</v>
      </c>
      <c r="I163" s="189"/>
      <c r="L163" s="184"/>
      <c r="M163" s="190"/>
      <c r="N163" s="191"/>
      <c r="O163" s="191"/>
      <c r="P163" s="191"/>
      <c r="Q163" s="191"/>
      <c r="R163" s="191"/>
      <c r="S163" s="191"/>
      <c r="T163" s="192"/>
      <c r="AT163" s="188" t="s">
        <v>896</v>
      </c>
      <c r="AU163" s="188" t="s">
        <v>802</v>
      </c>
      <c r="AV163" s="11" t="s">
        <v>799</v>
      </c>
      <c r="AW163" s="11" t="s">
        <v>755</v>
      </c>
      <c r="AX163" s="11" t="s">
        <v>791</v>
      </c>
      <c r="AY163" s="188" t="s">
        <v>887</v>
      </c>
    </row>
    <row r="164" spans="2:65" s="12" customFormat="1">
      <c r="B164" s="193"/>
      <c r="D164" s="194" t="s">
        <v>896</v>
      </c>
      <c r="E164" s="195" t="s">
        <v>726</v>
      </c>
      <c r="F164" s="196" t="s">
        <v>1576</v>
      </c>
      <c r="H164" s="197">
        <v>13.861000000000001</v>
      </c>
      <c r="I164" s="198"/>
      <c r="L164" s="193"/>
      <c r="M164" s="199"/>
      <c r="N164" s="200"/>
      <c r="O164" s="200"/>
      <c r="P164" s="200"/>
      <c r="Q164" s="200"/>
      <c r="R164" s="200"/>
      <c r="S164" s="200"/>
      <c r="T164" s="201"/>
      <c r="AT164" s="202" t="s">
        <v>896</v>
      </c>
      <c r="AU164" s="202" t="s">
        <v>802</v>
      </c>
      <c r="AV164" s="12" t="s">
        <v>802</v>
      </c>
      <c r="AW164" s="12" t="s">
        <v>755</v>
      </c>
      <c r="AX164" s="12" t="s">
        <v>799</v>
      </c>
      <c r="AY164" s="202" t="s">
        <v>887</v>
      </c>
    </row>
    <row r="165" spans="2:65" s="1" customFormat="1" ht="31.5" customHeight="1">
      <c r="B165" s="171"/>
      <c r="C165" s="172" t="s">
        <v>982</v>
      </c>
      <c r="D165" s="172" t="s">
        <v>889</v>
      </c>
      <c r="E165" s="173" t="s">
        <v>1577</v>
      </c>
      <c r="F165" s="174" t="s">
        <v>1578</v>
      </c>
      <c r="G165" s="175" t="s">
        <v>927</v>
      </c>
      <c r="H165" s="176">
        <v>4.1580000000000004</v>
      </c>
      <c r="I165" s="177"/>
      <c r="J165" s="178">
        <f>ROUND(I165*H165,2)</f>
        <v>0</v>
      </c>
      <c r="K165" s="174" t="s">
        <v>893</v>
      </c>
      <c r="L165" s="41"/>
      <c r="M165" s="179" t="s">
        <v>726</v>
      </c>
      <c r="N165" s="180" t="s">
        <v>762</v>
      </c>
      <c r="O165" s="42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AR165" s="24" t="s">
        <v>894</v>
      </c>
      <c r="AT165" s="24" t="s">
        <v>889</v>
      </c>
      <c r="AU165" s="24" t="s">
        <v>802</v>
      </c>
      <c r="AY165" s="24" t="s">
        <v>887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24" t="s">
        <v>799</v>
      </c>
      <c r="BK165" s="183">
        <f>ROUND(I165*H165,2)</f>
        <v>0</v>
      </c>
      <c r="BL165" s="24" t="s">
        <v>894</v>
      </c>
      <c r="BM165" s="24" t="s">
        <v>1579</v>
      </c>
    </row>
    <row r="166" spans="2:65" s="12" customFormat="1">
      <c r="B166" s="193"/>
      <c r="D166" s="194" t="s">
        <v>896</v>
      </c>
      <c r="F166" s="196" t="s">
        <v>1580</v>
      </c>
      <c r="H166" s="197">
        <v>4.1580000000000004</v>
      </c>
      <c r="I166" s="198"/>
      <c r="L166" s="193"/>
      <c r="M166" s="199"/>
      <c r="N166" s="200"/>
      <c r="O166" s="200"/>
      <c r="P166" s="200"/>
      <c r="Q166" s="200"/>
      <c r="R166" s="200"/>
      <c r="S166" s="200"/>
      <c r="T166" s="201"/>
      <c r="AT166" s="202" t="s">
        <v>896</v>
      </c>
      <c r="AU166" s="202" t="s">
        <v>802</v>
      </c>
      <c r="AV166" s="12" t="s">
        <v>802</v>
      </c>
      <c r="AW166" s="12" t="s">
        <v>727</v>
      </c>
      <c r="AX166" s="12" t="s">
        <v>799</v>
      </c>
      <c r="AY166" s="202" t="s">
        <v>887</v>
      </c>
    </row>
    <row r="167" spans="2:65" s="1" customFormat="1" ht="31.5" customHeight="1">
      <c r="B167" s="171"/>
      <c r="C167" s="172" t="s">
        <v>994</v>
      </c>
      <c r="D167" s="172" t="s">
        <v>889</v>
      </c>
      <c r="E167" s="173" t="s">
        <v>1581</v>
      </c>
      <c r="F167" s="174" t="s">
        <v>1582</v>
      </c>
      <c r="G167" s="175" t="s">
        <v>927</v>
      </c>
      <c r="H167" s="176">
        <v>13.861000000000001</v>
      </c>
      <c r="I167" s="177"/>
      <c r="J167" s="178">
        <f>ROUND(I167*H167,2)</f>
        <v>0</v>
      </c>
      <c r="K167" s="174" t="s">
        <v>893</v>
      </c>
      <c r="L167" s="41"/>
      <c r="M167" s="179" t="s">
        <v>726</v>
      </c>
      <c r="N167" s="180" t="s">
        <v>762</v>
      </c>
      <c r="O167" s="42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AR167" s="24" t="s">
        <v>894</v>
      </c>
      <c r="AT167" s="24" t="s">
        <v>889</v>
      </c>
      <c r="AU167" s="24" t="s">
        <v>802</v>
      </c>
      <c r="AY167" s="24" t="s">
        <v>887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24" t="s">
        <v>799</v>
      </c>
      <c r="BK167" s="183">
        <f>ROUND(I167*H167,2)</f>
        <v>0</v>
      </c>
      <c r="BL167" s="24" t="s">
        <v>894</v>
      </c>
      <c r="BM167" s="24" t="s">
        <v>1583</v>
      </c>
    </row>
    <row r="168" spans="2:65" s="11" customFormat="1">
      <c r="B168" s="184"/>
      <c r="D168" s="185" t="s">
        <v>896</v>
      </c>
      <c r="E168" s="186" t="s">
        <v>726</v>
      </c>
      <c r="F168" s="187" t="s">
        <v>1566</v>
      </c>
      <c r="H168" s="188" t="s">
        <v>726</v>
      </c>
      <c r="I168" s="189"/>
      <c r="L168" s="184"/>
      <c r="M168" s="190"/>
      <c r="N168" s="191"/>
      <c r="O168" s="191"/>
      <c r="P168" s="191"/>
      <c r="Q168" s="191"/>
      <c r="R168" s="191"/>
      <c r="S168" s="191"/>
      <c r="T168" s="192"/>
      <c r="AT168" s="188" t="s">
        <v>896</v>
      </c>
      <c r="AU168" s="188" t="s">
        <v>802</v>
      </c>
      <c r="AV168" s="11" t="s">
        <v>799</v>
      </c>
      <c r="AW168" s="11" t="s">
        <v>755</v>
      </c>
      <c r="AX168" s="11" t="s">
        <v>791</v>
      </c>
      <c r="AY168" s="188" t="s">
        <v>887</v>
      </c>
    </row>
    <row r="169" spans="2:65" s="11" customFormat="1">
      <c r="B169" s="184"/>
      <c r="D169" s="185" t="s">
        <v>896</v>
      </c>
      <c r="E169" s="186" t="s">
        <v>726</v>
      </c>
      <c r="F169" s="187" t="s">
        <v>1567</v>
      </c>
      <c r="H169" s="188" t="s">
        <v>726</v>
      </c>
      <c r="I169" s="189"/>
      <c r="L169" s="184"/>
      <c r="M169" s="190"/>
      <c r="N169" s="191"/>
      <c r="O169" s="191"/>
      <c r="P169" s="191"/>
      <c r="Q169" s="191"/>
      <c r="R169" s="191"/>
      <c r="S169" s="191"/>
      <c r="T169" s="192"/>
      <c r="AT169" s="188" t="s">
        <v>896</v>
      </c>
      <c r="AU169" s="188" t="s">
        <v>802</v>
      </c>
      <c r="AV169" s="11" t="s">
        <v>799</v>
      </c>
      <c r="AW169" s="11" t="s">
        <v>755</v>
      </c>
      <c r="AX169" s="11" t="s">
        <v>791</v>
      </c>
      <c r="AY169" s="188" t="s">
        <v>887</v>
      </c>
    </row>
    <row r="170" spans="2:65" s="11" customFormat="1">
      <c r="B170" s="184"/>
      <c r="D170" s="185" t="s">
        <v>896</v>
      </c>
      <c r="E170" s="186" t="s">
        <v>726</v>
      </c>
      <c r="F170" s="187" t="s">
        <v>1568</v>
      </c>
      <c r="H170" s="188" t="s">
        <v>726</v>
      </c>
      <c r="I170" s="189"/>
      <c r="L170" s="184"/>
      <c r="M170" s="190"/>
      <c r="N170" s="191"/>
      <c r="O170" s="191"/>
      <c r="P170" s="191"/>
      <c r="Q170" s="191"/>
      <c r="R170" s="191"/>
      <c r="S170" s="191"/>
      <c r="T170" s="192"/>
      <c r="AT170" s="188" t="s">
        <v>896</v>
      </c>
      <c r="AU170" s="188" t="s">
        <v>802</v>
      </c>
      <c r="AV170" s="11" t="s">
        <v>799</v>
      </c>
      <c r="AW170" s="11" t="s">
        <v>755</v>
      </c>
      <c r="AX170" s="11" t="s">
        <v>791</v>
      </c>
      <c r="AY170" s="188" t="s">
        <v>887</v>
      </c>
    </row>
    <row r="171" spans="2:65" s="12" customFormat="1">
      <c r="B171" s="193"/>
      <c r="D171" s="185" t="s">
        <v>896</v>
      </c>
      <c r="E171" s="202" t="s">
        <v>726</v>
      </c>
      <c r="F171" s="203" t="s">
        <v>1569</v>
      </c>
      <c r="H171" s="204">
        <v>8.4</v>
      </c>
      <c r="I171" s="198"/>
      <c r="L171" s="193"/>
      <c r="M171" s="199"/>
      <c r="N171" s="200"/>
      <c r="O171" s="200"/>
      <c r="P171" s="200"/>
      <c r="Q171" s="200"/>
      <c r="R171" s="200"/>
      <c r="S171" s="200"/>
      <c r="T171" s="201"/>
      <c r="AT171" s="202" t="s">
        <v>896</v>
      </c>
      <c r="AU171" s="202" t="s">
        <v>802</v>
      </c>
      <c r="AV171" s="12" t="s">
        <v>802</v>
      </c>
      <c r="AW171" s="12" t="s">
        <v>755</v>
      </c>
      <c r="AX171" s="12" t="s">
        <v>791</v>
      </c>
      <c r="AY171" s="202" t="s">
        <v>887</v>
      </c>
    </row>
    <row r="172" spans="2:65" s="11" customFormat="1">
      <c r="B172" s="184"/>
      <c r="D172" s="185" t="s">
        <v>896</v>
      </c>
      <c r="E172" s="186" t="s">
        <v>726</v>
      </c>
      <c r="F172" s="187" t="s">
        <v>1570</v>
      </c>
      <c r="H172" s="188" t="s">
        <v>726</v>
      </c>
      <c r="I172" s="189"/>
      <c r="L172" s="184"/>
      <c r="M172" s="190"/>
      <c r="N172" s="191"/>
      <c r="O172" s="191"/>
      <c r="P172" s="191"/>
      <c r="Q172" s="191"/>
      <c r="R172" s="191"/>
      <c r="S172" s="191"/>
      <c r="T172" s="192"/>
      <c r="AT172" s="188" t="s">
        <v>896</v>
      </c>
      <c r="AU172" s="188" t="s">
        <v>802</v>
      </c>
      <c r="AV172" s="11" t="s">
        <v>799</v>
      </c>
      <c r="AW172" s="11" t="s">
        <v>755</v>
      </c>
      <c r="AX172" s="11" t="s">
        <v>791</v>
      </c>
      <c r="AY172" s="188" t="s">
        <v>887</v>
      </c>
    </row>
    <row r="173" spans="2:65" s="11" customFormat="1">
      <c r="B173" s="184"/>
      <c r="D173" s="185" t="s">
        <v>896</v>
      </c>
      <c r="E173" s="186" t="s">
        <v>726</v>
      </c>
      <c r="F173" s="187" t="s">
        <v>1571</v>
      </c>
      <c r="H173" s="188" t="s">
        <v>726</v>
      </c>
      <c r="I173" s="189"/>
      <c r="L173" s="184"/>
      <c r="M173" s="190"/>
      <c r="N173" s="191"/>
      <c r="O173" s="191"/>
      <c r="P173" s="191"/>
      <c r="Q173" s="191"/>
      <c r="R173" s="191"/>
      <c r="S173" s="191"/>
      <c r="T173" s="192"/>
      <c r="AT173" s="188" t="s">
        <v>896</v>
      </c>
      <c r="AU173" s="188" t="s">
        <v>802</v>
      </c>
      <c r="AV173" s="11" t="s">
        <v>799</v>
      </c>
      <c r="AW173" s="11" t="s">
        <v>755</v>
      </c>
      <c r="AX173" s="11" t="s">
        <v>791</v>
      </c>
      <c r="AY173" s="188" t="s">
        <v>887</v>
      </c>
    </row>
    <row r="174" spans="2:65" s="12" customFormat="1">
      <c r="B174" s="193"/>
      <c r="D174" s="185" t="s">
        <v>896</v>
      </c>
      <c r="E174" s="202" t="s">
        <v>726</v>
      </c>
      <c r="F174" s="203" t="s">
        <v>1572</v>
      </c>
      <c r="H174" s="204">
        <v>1.5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202" t="s">
        <v>896</v>
      </c>
      <c r="AU174" s="202" t="s">
        <v>802</v>
      </c>
      <c r="AV174" s="12" t="s">
        <v>802</v>
      </c>
      <c r="AW174" s="12" t="s">
        <v>755</v>
      </c>
      <c r="AX174" s="12" t="s">
        <v>791</v>
      </c>
      <c r="AY174" s="202" t="s">
        <v>887</v>
      </c>
    </row>
    <row r="175" spans="2:65" s="11" customFormat="1">
      <c r="B175" s="184"/>
      <c r="D175" s="185" t="s">
        <v>896</v>
      </c>
      <c r="E175" s="186" t="s">
        <v>726</v>
      </c>
      <c r="F175" s="187" t="s">
        <v>1573</v>
      </c>
      <c r="H175" s="188" t="s">
        <v>726</v>
      </c>
      <c r="I175" s="189"/>
      <c r="L175" s="184"/>
      <c r="M175" s="190"/>
      <c r="N175" s="191"/>
      <c r="O175" s="191"/>
      <c r="P175" s="191"/>
      <c r="Q175" s="191"/>
      <c r="R175" s="191"/>
      <c r="S175" s="191"/>
      <c r="T175" s="192"/>
      <c r="AT175" s="188" t="s">
        <v>896</v>
      </c>
      <c r="AU175" s="188" t="s">
        <v>802</v>
      </c>
      <c r="AV175" s="11" t="s">
        <v>799</v>
      </c>
      <c r="AW175" s="11" t="s">
        <v>755</v>
      </c>
      <c r="AX175" s="11" t="s">
        <v>791</v>
      </c>
      <c r="AY175" s="188" t="s">
        <v>887</v>
      </c>
    </row>
    <row r="176" spans="2:65" s="11" customFormat="1">
      <c r="B176" s="184"/>
      <c r="D176" s="185" t="s">
        <v>896</v>
      </c>
      <c r="E176" s="186" t="s">
        <v>726</v>
      </c>
      <c r="F176" s="187" t="s">
        <v>1574</v>
      </c>
      <c r="H176" s="188" t="s">
        <v>726</v>
      </c>
      <c r="I176" s="189"/>
      <c r="L176" s="184"/>
      <c r="M176" s="190"/>
      <c r="N176" s="191"/>
      <c r="O176" s="191"/>
      <c r="P176" s="191"/>
      <c r="Q176" s="191"/>
      <c r="R176" s="191"/>
      <c r="S176" s="191"/>
      <c r="T176" s="192"/>
      <c r="AT176" s="188" t="s">
        <v>896</v>
      </c>
      <c r="AU176" s="188" t="s">
        <v>802</v>
      </c>
      <c r="AV176" s="11" t="s">
        <v>799</v>
      </c>
      <c r="AW176" s="11" t="s">
        <v>755</v>
      </c>
      <c r="AX176" s="11" t="s">
        <v>791</v>
      </c>
      <c r="AY176" s="188" t="s">
        <v>887</v>
      </c>
    </row>
    <row r="177" spans="2:65" s="12" customFormat="1">
      <c r="B177" s="193"/>
      <c r="D177" s="185" t="s">
        <v>896</v>
      </c>
      <c r="E177" s="202" t="s">
        <v>726</v>
      </c>
      <c r="F177" s="203" t="s">
        <v>1575</v>
      </c>
      <c r="H177" s="204">
        <v>20.902999999999999</v>
      </c>
      <c r="I177" s="198"/>
      <c r="L177" s="193"/>
      <c r="M177" s="199"/>
      <c r="N177" s="200"/>
      <c r="O177" s="200"/>
      <c r="P177" s="200"/>
      <c r="Q177" s="200"/>
      <c r="R177" s="200"/>
      <c r="S177" s="200"/>
      <c r="T177" s="201"/>
      <c r="AT177" s="202" t="s">
        <v>896</v>
      </c>
      <c r="AU177" s="202" t="s">
        <v>802</v>
      </c>
      <c r="AV177" s="12" t="s">
        <v>802</v>
      </c>
      <c r="AW177" s="12" t="s">
        <v>755</v>
      </c>
      <c r="AX177" s="12" t="s">
        <v>791</v>
      </c>
      <c r="AY177" s="202" t="s">
        <v>887</v>
      </c>
    </row>
    <row r="178" spans="2:65" s="13" customFormat="1">
      <c r="B178" s="205"/>
      <c r="D178" s="185" t="s">
        <v>896</v>
      </c>
      <c r="E178" s="206" t="s">
        <v>726</v>
      </c>
      <c r="F178" s="207" t="s">
        <v>935</v>
      </c>
      <c r="H178" s="208">
        <v>30.803000000000001</v>
      </c>
      <c r="I178" s="209"/>
      <c r="L178" s="205"/>
      <c r="M178" s="210"/>
      <c r="N178" s="211"/>
      <c r="O178" s="211"/>
      <c r="P178" s="211"/>
      <c r="Q178" s="211"/>
      <c r="R178" s="211"/>
      <c r="S178" s="211"/>
      <c r="T178" s="212"/>
      <c r="AT178" s="206" t="s">
        <v>896</v>
      </c>
      <c r="AU178" s="206" t="s">
        <v>802</v>
      </c>
      <c r="AV178" s="13" t="s">
        <v>904</v>
      </c>
      <c r="AW178" s="13" t="s">
        <v>755</v>
      </c>
      <c r="AX178" s="13" t="s">
        <v>791</v>
      </c>
      <c r="AY178" s="206" t="s">
        <v>887</v>
      </c>
    </row>
    <row r="179" spans="2:65" s="11" customFormat="1">
      <c r="B179" s="184"/>
      <c r="D179" s="185" t="s">
        <v>896</v>
      </c>
      <c r="E179" s="186" t="s">
        <v>726</v>
      </c>
      <c r="F179" s="187" t="s">
        <v>1529</v>
      </c>
      <c r="H179" s="188" t="s">
        <v>726</v>
      </c>
      <c r="I179" s="189"/>
      <c r="L179" s="184"/>
      <c r="M179" s="190"/>
      <c r="N179" s="191"/>
      <c r="O179" s="191"/>
      <c r="P179" s="191"/>
      <c r="Q179" s="191"/>
      <c r="R179" s="191"/>
      <c r="S179" s="191"/>
      <c r="T179" s="192"/>
      <c r="AT179" s="188" t="s">
        <v>896</v>
      </c>
      <c r="AU179" s="188" t="s">
        <v>802</v>
      </c>
      <c r="AV179" s="11" t="s">
        <v>799</v>
      </c>
      <c r="AW179" s="11" t="s">
        <v>755</v>
      </c>
      <c r="AX179" s="11" t="s">
        <v>791</v>
      </c>
      <c r="AY179" s="188" t="s">
        <v>887</v>
      </c>
    </row>
    <row r="180" spans="2:65" s="12" customFormat="1">
      <c r="B180" s="193"/>
      <c r="D180" s="194" t="s">
        <v>896</v>
      </c>
      <c r="E180" s="195" t="s">
        <v>726</v>
      </c>
      <c r="F180" s="196" t="s">
        <v>1576</v>
      </c>
      <c r="H180" s="197">
        <v>13.861000000000001</v>
      </c>
      <c r="I180" s="198"/>
      <c r="L180" s="193"/>
      <c r="M180" s="199"/>
      <c r="N180" s="200"/>
      <c r="O180" s="200"/>
      <c r="P180" s="200"/>
      <c r="Q180" s="200"/>
      <c r="R180" s="200"/>
      <c r="S180" s="200"/>
      <c r="T180" s="201"/>
      <c r="AT180" s="202" t="s">
        <v>896</v>
      </c>
      <c r="AU180" s="202" t="s">
        <v>802</v>
      </c>
      <c r="AV180" s="12" t="s">
        <v>802</v>
      </c>
      <c r="AW180" s="12" t="s">
        <v>755</v>
      </c>
      <c r="AX180" s="12" t="s">
        <v>799</v>
      </c>
      <c r="AY180" s="202" t="s">
        <v>887</v>
      </c>
    </row>
    <row r="181" spans="2:65" s="1" customFormat="1" ht="31.5" customHeight="1">
      <c r="B181" s="171"/>
      <c r="C181" s="172" t="s">
        <v>1000</v>
      </c>
      <c r="D181" s="172" t="s">
        <v>889</v>
      </c>
      <c r="E181" s="173" t="s">
        <v>1584</v>
      </c>
      <c r="F181" s="174" t="s">
        <v>1585</v>
      </c>
      <c r="G181" s="175" t="s">
        <v>927</v>
      </c>
      <c r="H181" s="176">
        <v>1.54</v>
      </c>
      <c r="I181" s="177"/>
      <c r="J181" s="178">
        <f>ROUND(I181*H181,2)</f>
        <v>0</v>
      </c>
      <c r="K181" s="174" t="s">
        <v>893</v>
      </c>
      <c r="L181" s="41"/>
      <c r="M181" s="179" t="s">
        <v>726</v>
      </c>
      <c r="N181" s="180" t="s">
        <v>762</v>
      </c>
      <c r="O181" s="42"/>
      <c r="P181" s="181">
        <f>O181*H181</f>
        <v>0</v>
      </c>
      <c r="Q181" s="181">
        <v>3.5500000000000002E-3</v>
      </c>
      <c r="R181" s="181">
        <f>Q181*H181</f>
        <v>5.4670000000000005E-3</v>
      </c>
      <c r="S181" s="181">
        <v>0</v>
      </c>
      <c r="T181" s="182">
        <f>S181*H181</f>
        <v>0</v>
      </c>
      <c r="AR181" s="24" t="s">
        <v>894</v>
      </c>
      <c r="AT181" s="24" t="s">
        <v>889</v>
      </c>
      <c r="AU181" s="24" t="s">
        <v>802</v>
      </c>
      <c r="AY181" s="24" t="s">
        <v>887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24" t="s">
        <v>799</v>
      </c>
      <c r="BK181" s="183">
        <f>ROUND(I181*H181,2)</f>
        <v>0</v>
      </c>
      <c r="BL181" s="24" t="s">
        <v>894</v>
      </c>
      <c r="BM181" s="24" t="s">
        <v>1586</v>
      </c>
    </row>
    <row r="182" spans="2:65" s="11" customFormat="1">
      <c r="B182" s="184"/>
      <c r="D182" s="185" t="s">
        <v>896</v>
      </c>
      <c r="E182" s="186" t="s">
        <v>726</v>
      </c>
      <c r="F182" s="187" t="s">
        <v>1566</v>
      </c>
      <c r="H182" s="188" t="s">
        <v>726</v>
      </c>
      <c r="I182" s="189"/>
      <c r="L182" s="184"/>
      <c r="M182" s="190"/>
      <c r="N182" s="191"/>
      <c r="O182" s="191"/>
      <c r="P182" s="191"/>
      <c r="Q182" s="191"/>
      <c r="R182" s="191"/>
      <c r="S182" s="191"/>
      <c r="T182" s="192"/>
      <c r="AT182" s="188" t="s">
        <v>896</v>
      </c>
      <c r="AU182" s="188" t="s">
        <v>802</v>
      </c>
      <c r="AV182" s="11" t="s">
        <v>799</v>
      </c>
      <c r="AW182" s="11" t="s">
        <v>755</v>
      </c>
      <c r="AX182" s="11" t="s">
        <v>791</v>
      </c>
      <c r="AY182" s="188" t="s">
        <v>887</v>
      </c>
    </row>
    <row r="183" spans="2:65" s="11" customFormat="1">
      <c r="B183" s="184"/>
      <c r="D183" s="185" t="s">
        <v>896</v>
      </c>
      <c r="E183" s="186" t="s">
        <v>726</v>
      </c>
      <c r="F183" s="187" t="s">
        <v>1567</v>
      </c>
      <c r="H183" s="188" t="s">
        <v>726</v>
      </c>
      <c r="I183" s="189"/>
      <c r="L183" s="184"/>
      <c r="M183" s="190"/>
      <c r="N183" s="191"/>
      <c r="O183" s="191"/>
      <c r="P183" s="191"/>
      <c r="Q183" s="191"/>
      <c r="R183" s="191"/>
      <c r="S183" s="191"/>
      <c r="T183" s="192"/>
      <c r="AT183" s="188" t="s">
        <v>896</v>
      </c>
      <c r="AU183" s="188" t="s">
        <v>802</v>
      </c>
      <c r="AV183" s="11" t="s">
        <v>799</v>
      </c>
      <c r="AW183" s="11" t="s">
        <v>755</v>
      </c>
      <c r="AX183" s="11" t="s">
        <v>791</v>
      </c>
      <c r="AY183" s="188" t="s">
        <v>887</v>
      </c>
    </row>
    <row r="184" spans="2:65" s="11" customFormat="1">
      <c r="B184" s="184"/>
      <c r="D184" s="185" t="s">
        <v>896</v>
      </c>
      <c r="E184" s="186" t="s">
        <v>726</v>
      </c>
      <c r="F184" s="187" t="s">
        <v>1568</v>
      </c>
      <c r="H184" s="188" t="s">
        <v>726</v>
      </c>
      <c r="I184" s="189"/>
      <c r="L184" s="184"/>
      <c r="M184" s="190"/>
      <c r="N184" s="191"/>
      <c r="O184" s="191"/>
      <c r="P184" s="191"/>
      <c r="Q184" s="191"/>
      <c r="R184" s="191"/>
      <c r="S184" s="191"/>
      <c r="T184" s="192"/>
      <c r="AT184" s="188" t="s">
        <v>896</v>
      </c>
      <c r="AU184" s="188" t="s">
        <v>802</v>
      </c>
      <c r="AV184" s="11" t="s">
        <v>799</v>
      </c>
      <c r="AW184" s="11" t="s">
        <v>755</v>
      </c>
      <c r="AX184" s="11" t="s">
        <v>791</v>
      </c>
      <c r="AY184" s="188" t="s">
        <v>887</v>
      </c>
    </row>
    <row r="185" spans="2:65" s="12" customFormat="1">
      <c r="B185" s="193"/>
      <c r="D185" s="185" t="s">
        <v>896</v>
      </c>
      <c r="E185" s="202" t="s">
        <v>726</v>
      </c>
      <c r="F185" s="203" t="s">
        <v>1569</v>
      </c>
      <c r="H185" s="204">
        <v>8.4</v>
      </c>
      <c r="I185" s="198"/>
      <c r="L185" s="193"/>
      <c r="M185" s="199"/>
      <c r="N185" s="200"/>
      <c r="O185" s="200"/>
      <c r="P185" s="200"/>
      <c r="Q185" s="200"/>
      <c r="R185" s="200"/>
      <c r="S185" s="200"/>
      <c r="T185" s="201"/>
      <c r="AT185" s="202" t="s">
        <v>896</v>
      </c>
      <c r="AU185" s="202" t="s">
        <v>802</v>
      </c>
      <c r="AV185" s="12" t="s">
        <v>802</v>
      </c>
      <c r="AW185" s="12" t="s">
        <v>755</v>
      </c>
      <c r="AX185" s="12" t="s">
        <v>791</v>
      </c>
      <c r="AY185" s="202" t="s">
        <v>887</v>
      </c>
    </row>
    <row r="186" spans="2:65" s="11" customFormat="1">
      <c r="B186" s="184"/>
      <c r="D186" s="185" t="s">
        <v>896</v>
      </c>
      <c r="E186" s="186" t="s">
        <v>726</v>
      </c>
      <c r="F186" s="187" t="s">
        <v>1570</v>
      </c>
      <c r="H186" s="188" t="s">
        <v>726</v>
      </c>
      <c r="I186" s="189"/>
      <c r="L186" s="184"/>
      <c r="M186" s="190"/>
      <c r="N186" s="191"/>
      <c r="O186" s="191"/>
      <c r="P186" s="191"/>
      <c r="Q186" s="191"/>
      <c r="R186" s="191"/>
      <c r="S186" s="191"/>
      <c r="T186" s="192"/>
      <c r="AT186" s="188" t="s">
        <v>896</v>
      </c>
      <c r="AU186" s="188" t="s">
        <v>802</v>
      </c>
      <c r="AV186" s="11" t="s">
        <v>799</v>
      </c>
      <c r="AW186" s="11" t="s">
        <v>755</v>
      </c>
      <c r="AX186" s="11" t="s">
        <v>791</v>
      </c>
      <c r="AY186" s="188" t="s">
        <v>887</v>
      </c>
    </row>
    <row r="187" spans="2:65" s="11" customFormat="1">
      <c r="B187" s="184"/>
      <c r="D187" s="185" t="s">
        <v>896</v>
      </c>
      <c r="E187" s="186" t="s">
        <v>726</v>
      </c>
      <c r="F187" s="187" t="s">
        <v>1571</v>
      </c>
      <c r="H187" s="188" t="s">
        <v>726</v>
      </c>
      <c r="I187" s="189"/>
      <c r="L187" s="184"/>
      <c r="M187" s="190"/>
      <c r="N187" s="191"/>
      <c r="O187" s="191"/>
      <c r="P187" s="191"/>
      <c r="Q187" s="191"/>
      <c r="R187" s="191"/>
      <c r="S187" s="191"/>
      <c r="T187" s="192"/>
      <c r="AT187" s="188" t="s">
        <v>896</v>
      </c>
      <c r="AU187" s="188" t="s">
        <v>802</v>
      </c>
      <c r="AV187" s="11" t="s">
        <v>799</v>
      </c>
      <c r="AW187" s="11" t="s">
        <v>755</v>
      </c>
      <c r="AX187" s="11" t="s">
        <v>791</v>
      </c>
      <c r="AY187" s="188" t="s">
        <v>887</v>
      </c>
    </row>
    <row r="188" spans="2:65" s="12" customFormat="1">
      <c r="B188" s="193"/>
      <c r="D188" s="185" t="s">
        <v>896</v>
      </c>
      <c r="E188" s="202" t="s">
        <v>726</v>
      </c>
      <c r="F188" s="203" t="s">
        <v>1572</v>
      </c>
      <c r="H188" s="204">
        <v>1.5</v>
      </c>
      <c r="I188" s="198"/>
      <c r="L188" s="193"/>
      <c r="M188" s="199"/>
      <c r="N188" s="200"/>
      <c r="O188" s="200"/>
      <c r="P188" s="200"/>
      <c r="Q188" s="200"/>
      <c r="R188" s="200"/>
      <c r="S188" s="200"/>
      <c r="T188" s="201"/>
      <c r="AT188" s="202" t="s">
        <v>896</v>
      </c>
      <c r="AU188" s="202" t="s">
        <v>802</v>
      </c>
      <c r="AV188" s="12" t="s">
        <v>802</v>
      </c>
      <c r="AW188" s="12" t="s">
        <v>755</v>
      </c>
      <c r="AX188" s="12" t="s">
        <v>791</v>
      </c>
      <c r="AY188" s="202" t="s">
        <v>887</v>
      </c>
    </row>
    <row r="189" spans="2:65" s="11" customFormat="1">
      <c r="B189" s="184"/>
      <c r="D189" s="185" t="s">
        <v>896</v>
      </c>
      <c r="E189" s="186" t="s">
        <v>726</v>
      </c>
      <c r="F189" s="187" t="s">
        <v>1573</v>
      </c>
      <c r="H189" s="188" t="s">
        <v>726</v>
      </c>
      <c r="I189" s="189"/>
      <c r="L189" s="184"/>
      <c r="M189" s="190"/>
      <c r="N189" s="191"/>
      <c r="O189" s="191"/>
      <c r="P189" s="191"/>
      <c r="Q189" s="191"/>
      <c r="R189" s="191"/>
      <c r="S189" s="191"/>
      <c r="T189" s="192"/>
      <c r="AT189" s="188" t="s">
        <v>896</v>
      </c>
      <c r="AU189" s="188" t="s">
        <v>802</v>
      </c>
      <c r="AV189" s="11" t="s">
        <v>799</v>
      </c>
      <c r="AW189" s="11" t="s">
        <v>755</v>
      </c>
      <c r="AX189" s="11" t="s">
        <v>791</v>
      </c>
      <c r="AY189" s="188" t="s">
        <v>887</v>
      </c>
    </row>
    <row r="190" spans="2:65" s="11" customFormat="1">
      <c r="B190" s="184"/>
      <c r="D190" s="185" t="s">
        <v>896</v>
      </c>
      <c r="E190" s="186" t="s">
        <v>726</v>
      </c>
      <c r="F190" s="187" t="s">
        <v>1574</v>
      </c>
      <c r="H190" s="188" t="s">
        <v>726</v>
      </c>
      <c r="I190" s="189"/>
      <c r="L190" s="184"/>
      <c r="M190" s="190"/>
      <c r="N190" s="191"/>
      <c r="O190" s="191"/>
      <c r="P190" s="191"/>
      <c r="Q190" s="191"/>
      <c r="R190" s="191"/>
      <c r="S190" s="191"/>
      <c r="T190" s="192"/>
      <c r="AT190" s="188" t="s">
        <v>896</v>
      </c>
      <c r="AU190" s="188" t="s">
        <v>802</v>
      </c>
      <c r="AV190" s="11" t="s">
        <v>799</v>
      </c>
      <c r="AW190" s="11" t="s">
        <v>755</v>
      </c>
      <c r="AX190" s="11" t="s">
        <v>791</v>
      </c>
      <c r="AY190" s="188" t="s">
        <v>887</v>
      </c>
    </row>
    <row r="191" spans="2:65" s="12" customFormat="1">
      <c r="B191" s="193"/>
      <c r="D191" s="185" t="s">
        <v>896</v>
      </c>
      <c r="E191" s="202" t="s">
        <v>726</v>
      </c>
      <c r="F191" s="203" t="s">
        <v>1575</v>
      </c>
      <c r="H191" s="204">
        <v>20.902999999999999</v>
      </c>
      <c r="I191" s="198"/>
      <c r="L191" s="193"/>
      <c r="M191" s="199"/>
      <c r="N191" s="200"/>
      <c r="O191" s="200"/>
      <c r="P191" s="200"/>
      <c r="Q191" s="200"/>
      <c r="R191" s="200"/>
      <c r="S191" s="200"/>
      <c r="T191" s="201"/>
      <c r="AT191" s="202" t="s">
        <v>896</v>
      </c>
      <c r="AU191" s="202" t="s">
        <v>802</v>
      </c>
      <c r="AV191" s="12" t="s">
        <v>802</v>
      </c>
      <c r="AW191" s="12" t="s">
        <v>755</v>
      </c>
      <c r="AX191" s="12" t="s">
        <v>791</v>
      </c>
      <c r="AY191" s="202" t="s">
        <v>887</v>
      </c>
    </row>
    <row r="192" spans="2:65" s="13" customFormat="1">
      <c r="B192" s="205"/>
      <c r="D192" s="185" t="s">
        <v>896</v>
      </c>
      <c r="E192" s="206" t="s">
        <v>726</v>
      </c>
      <c r="F192" s="207" t="s">
        <v>935</v>
      </c>
      <c r="H192" s="208">
        <v>30.803000000000001</v>
      </c>
      <c r="I192" s="209"/>
      <c r="L192" s="205"/>
      <c r="M192" s="210"/>
      <c r="N192" s="211"/>
      <c r="O192" s="211"/>
      <c r="P192" s="211"/>
      <c r="Q192" s="211"/>
      <c r="R192" s="211"/>
      <c r="S192" s="211"/>
      <c r="T192" s="212"/>
      <c r="AT192" s="206" t="s">
        <v>896</v>
      </c>
      <c r="AU192" s="206" t="s">
        <v>802</v>
      </c>
      <c r="AV192" s="13" t="s">
        <v>904</v>
      </c>
      <c r="AW192" s="13" t="s">
        <v>755</v>
      </c>
      <c r="AX192" s="13" t="s">
        <v>791</v>
      </c>
      <c r="AY192" s="206" t="s">
        <v>887</v>
      </c>
    </row>
    <row r="193" spans="2:65" s="11" customFormat="1">
      <c r="B193" s="184"/>
      <c r="D193" s="185" t="s">
        <v>896</v>
      </c>
      <c r="E193" s="186" t="s">
        <v>726</v>
      </c>
      <c r="F193" s="187" t="s">
        <v>1587</v>
      </c>
      <c r="H193" s="188" t="s">
        <v>726</v>
      </c>
      <c r="I193" s="189"/>
      <c r="L193" s="184"/>
      <c r="M193" s="190"/>
      <c r="N193" s="191"/>
      <c r="O193" s="191"/>
      <c r="P193" s="191"/>
      <c r="Q193" s="191"/>
      <c r="R193" s="191"/>
      <c r="S193" s="191"/>
      <c r="T193" s="192"/>
      <c r="AT193" s="188" t="s">
        <v>896</v>
      </c>
      <c r="AU193" s="188" t="s">
        <v>802</v>
      </c>
      <c r="AV193" s="11" t="s">
        <v>799</v>
      </c>
      <c r="AW193" s="11" t="s">
        <v>755</v>
      </c>
      <c r="AX193" s="11" t="s">
        <v>791</v>
      </c>
      <c r="AY193" s="188" t="s">
        <v>887</v>
      </c>
    </row>
    <row r="194" spans="2:65" s="12" customFormat="1">
      <c r="B194" s="193"/>
      <c r="D194" s="194" t="s">
        <v>896</v>
      </c>
      <c r="E194" s="195" t="s">
        <v>726</v>
      </c>
      <c r="F194" s="196" t="s">
        <v>1588</v>
      </c>
      <c r="H194" s="197">
        <v>1.54</v>
      </c>
      <c r="I194" s="198"/>
      <c r="L194" s="193"/>
      <c r="M194" s="199"/>
      <c r="N194" s="200"/>
      <c r="O194" s="200"/>
      <c r="P194" s="200"/>
      <c r="Q194" s="200"/>
      <c r="R194" s="200"/>
      <c r="S194" s="200"/>
      <c r="T194" s="201"/>
      <c r="AT194" s="202" t="s">
        <v>896</v>
      </c>
      <c r="AU194" s="202" t="s">
        <v>802</v>
      </c>
      <c r="AV194" s="12" t="s">
        <v>802</v>
      </c>
      <c r="AW194" s="12" t="s">
        <v>755</v>
      </c>
      <c r="AX194" s="12" t="s">
        <v>799</v>
      </c>
      <c r="AY194" s="202" t="s">
        <v>887</v>
      </c>
    </row>
    <row r="195" spans="2:65" s="1" customFormat="1" ht="31.5" customHeight="1">
      <c r="B195" s="171"/>
      <c r="C195" s="172" t="s">
        <v>1015</v>
      </c>
      <c r="D195" s="172" t="s">
        <v>889</v>
      </c>
      <c r="E195" s="173" t="s">
        <v>1589</v>
      </c>
      <c r="F195" s="174" t="s">
        <v>1590</v>
      </c>
      <c r="G195" s="175" t="s">
        <v>927</v>
      </c>
      <c r="H195" s="176">
        <v>1.54</v>
      </c>
      <c r="I195" s="177"/>
      <c r="J195" s="178">
        <f>ROUND(I195*H195,2)</f>
        <v>0</v>
      </c>
      <c r="K195" s="174" t="s">
        <v>893</v>
      </c>
      <c r="L195" s="41"/>
      <c r="M195" s="179" t="s">
        <v>726</v>
      </c>
      <c r="N195" s="180" t="s">
        <v>762</v>
      </c>
      <c r="O195" s="42"/>
      <c r="P195" s="181">
        <f>O195*H195</f>
        <v>0</v>
      </c>
      <c r="Q195" s="181">
        <v>1.558E-2</v>
      </c>
      <c r="R195" s="181">
        <f>Q195*H195</f>
        <v>2.3993199999999999E-2</v>
      </c>
      <c r="S195" s="181">
        <v>0</v>
      </c>
      <c r="T195" s="182">
        <f>S195*H195</f>
        <v>0</v>
      </c>
      <c r="AR195" s="24" t="s">
        <v>894</v>
      </c>
      <c r="AT195" s="24" t="s">
        <v>889</v>
      </c>
      <c r="AU195" s="24" t="s">
        <v>802</v>
      </c>
      <c r="AY195" s="24" t="s">
        <v>887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24" t="s">
        <v>799</v>
      </c>
      <c r="BK195" s="183">
        <f>ROUND(I195*H195,2)</f>
        <v>0</v>
      </c>
      <c r="BL195" s="24" t="s">
        <v>894</v>
      </c>
      <c r="BM195" s="24" t="s">
        <v>1591</v>
      </c>
    </row>
    <row r="196" spans="2:65" s="11" customFormat="1">
      <c r="B196" s="184"/>
      <c r="D196" s="185" t="s">
        <v>896</v>
      </c>
      <c r="E196" s="186" t="s">
        <v>726</v>
      </c>
      <c r="F196" s="187" t="s">
        <v>1566</v>
      </c>
      <c r="H196" s="188" t="s">
        <v>726</v>
      </c>
      <c r="I196" s="189"/>
      <c r="L196" s="184"/>
      <c r="M196" s="190"/>
      <c r="N196" s="191"/>
      <c r="O196" s="191"/>
      <c r="P196" s="191"/>
      <c r="Q196" s="191"/>
      <c r="R196" s="191"/>
      <c r="S196" s="191"/>
      <c r="T196" s="192"/>
      <c r="AT196" s="188" t="s">
        <v>896</v>
      </c>
      <c r="AU196" s="188" t="s">
        <v>802</v>
      </c>
      <c r="AV196" s="11" t="s">
        <v>799</v>
      </c>
      <c r="AW196" s="11" t="s">
        <v>755</v>
      </c>
      <c r="AX196" s="11" t="s">
        <v>791</v>
      </c>
      <c r="AY196" s="188" t="s">
        <v>887</v>
      </c>
    </row>
    <row r="197" spans="2:65" s="11" customFormat="1">
      <c r="B197" s="184"/>
      <c r="D197" s="185" t="s">
        <v>896</v>
      </c>
      <c r="E197" s="186" t="s">
        <v>726</v>
      </c>
      <c r="F197" s="187" t="s">
        <v>1567</v>
      </c>
      <c r="H197" s="188" t="s">
        <v>726</v>
      </c>
      <c r="I197" s="189"/>
      <c r="L197" s="184"/>
      <c r="M197" s="190"/>
      <c r="N197" s="191"/>
      <c r="O197" s="191"/>
      <c r="P197" s="191"/>
      <c r="Q197" s="191"/>
      <c r="R197" s="191"/>
      <c r="S197" s="191"/>
      <c r="T197" s="192"/>
      <c r="AT197" s="188" t="s">
        <v>896</v>
      </c>
      <c r="AU197" s="188" t="s">
        <v>802</v>
      </c>
      <c r="AV197" s="11" t="s">
        <v>799</v>
      </c>
      <c r="AW197" s="11" t="s">
        <v>755</v>
      </c>
      <c r="AX197" s="11" t="s">
        <v>791</v>
      </c>
      <c r="AY197" s="188" t="s">
        <v>887</v>
      </c>
    </row>
    <row r="198" spans="2:65" s="11" customFormat="1">
      <c r="B198" s="184"/>
      <c r="D198" s="185" t="s">
        <v>896</v>
      </c>
      <c r="E198" s="186" t="s">
        <v>726</v>
      </c>
      <c r="F198" s="187" t="s">
        <v>1568</v>
      </c>
      <c r="H198" s="188" t="s">
        <v>726</v>
      </c>
      <c r="I198" s="189"/>
      <c r="L198" s="184"/>
      <c r="M198" s="190"/>
      <c r="N198" s="191"/>
      <c r="O198" s="191"/>
      <c r="P198" s="191"/>
      <c r="Q198" s="191"/>
      <c r="R198" s="191"/>
      <c r="S198" s="191"/>
      <c r="T198" s="192"/>
      <c r="AT198" s="188" t="s">
        <v>896</v>
      </c>
      <c r="AU198" s="188" t="s">
        <v>802</v>
      </c>
      <c r="AV198" s="11" t="s">
        <v>799</v>
      </c>
      <c r="AW198" s="11" t="s">
        <v>755</v>
      </c>
      <c r="AX198" s="11" t="s">
        <v>791</v>
      </c>
      <c r="AY198" s="188" t="s">
        <v>887</v>
      </c>
    </row>
    <row r="199" spans="2:65" s="12" customFormat="1">
      <c r="B199" s="193"/>
      <c r="D199" s="185" t="s">
        <v>896</v>
      </c>
      <c r="E199" s="202" t="s">
        <v>726</v>
      </c>
      <c r="F199" s="203" t="s">
        <v>1569</v>
      </c>
      <c r="H199" s="204">
        <v>8.4</v>
      </c>
      <c r="I199" s="198"/>
      <c r="L199" s="193"/>
      <c r="M199" s="199"/>
      <c r="N199" s="200"/>
      <c r="O199" s="200"/>
      <c r="P199" s="200"/>
      <c r="Q199" s="200"/>
      <c r="R199" s="200"/>
      <c r="S199" s="200"/>
      <c r="T199" s="201"/>
      <c r="AT199" s="202" t="s">
        <v>896</v>
      </c>
      <c r="AU199" s="202" t="s">
        <v>802</v>
      </c>
      <c r="AV199" s="12" t="s">
        <v>802</v>
      </c>
      <c r="AW199" s="12" t="s">
        <v>755</v>
      </c>
      <c r="AX199" s="12" t="s">
        <v>791</v>
      </c>
      <c r="AY199" s="202" t="s">
        <v>887</v>
      </c>
    </row>
    <row r="200" spans="2:65" s="11" customFormat="1">
      <c r="B200" s="184"/>
      <c r="D200" s="185" t="s">
        <v>896</v>
      </c>
      <c r="E200" s="186" t="s">
        <v>726</v>
      </c>
      <c r="F200" s="187" t="s">
        <v>1570</v>
      </c>
      <c r="H200" s="188" t="s">
        <v>726</v>
      </c>
      <c r="I200" s="189"/>
      <c r="L200" s="184"/>
      <c r="M200" s="190"/>
      <c r="N200" s="191"/>
      <c r="O200" s="191"/>
      <c r="P200" s="191"/>
      <c r="Q200" s="191"/>
      <c r="R200" s="191"/>
      <c r="S200" s="191"/>
      <c r="T200" s="192"/>
      <c r="AT200" s="188" t="s">
        <v>896</v>
      </c>
      <c r="AU200" s="188" t="s">
        <v>802</v>
      </c>
      <c r="AV200" s="11" t="s">
        <v>799</v>
      </c>
      <c r="AW200" s="11" t="s">
        <v>755</v>
      </c>
      <c r="AX200" s="11" t="s">
        <v>791</v>
      </c>
      <c r="AY200" s="188" t="s">
        <v>887</v>
      </c>
    </row>
    <row r="201" spans="2:65" s="11" customFormat="1">
      <c r="B201" s="184"/>
      <c r="D201" s="185" t="s">
        <v>896</v>
      </c>
      <c r="E201" s="186" t="s">
        <v>726</v>
      </c>
      <c r="F201" s="187" t="s">
        <v>1571</v>
      </c>
      <c r="H201" s="188" t="s">
        <v>726</v>
      </c>
      <c r="I201" s="189"/>
      <c r="L201" s="184"/>
      <c r="M201" s="190"/>
      <c r="N201" s="191"/>
      <c r="O201" s="191"/>
      <c r="P201" s="191"/>
      <c r="Q201" s="191"/>
      <c r="R201" s="191"/>
      <c r="S201" s="191"/>
      <c r="T201" s="192"/>
      <c r="AT201" s="188" t="s">
        <v>896</v>
      </c>
      <c r="AU201" s="188" t="s">
        <v>802</v>
      </c>
      <c r="AV201" s="11" t="s">
        <v>799</v>
      </c>
      <c r="AW201" s="11" t="s">
        <v>755</v>
      </c>
      <c r="AX201" s="11" t="s">
        <v>791</v>
      </c>
      <c r="AY201" s="188" t="s">
        <v>887</v>
      </c>
    </row>
    <row r="202" spans="2:65" s="12" customFormat="1">
      <c r="B202" s="193"/>
      <c r="D202" s="185" t="s">
        <v>896</v>
      </c>
      <c r="E202" s="202" t="s">
        <v>726</v>
      </c>
      <c r="F202" s="203" t="s">
        <v>1572</v>
      </c>
      <c r="H202" s="204">
        <v>1.5</v>
      </c>
      <c r="I202" s="198"/>
      <c r="L202" s="193"/>
      <c r="M202" s="199"/>
      <c r="N202" s="200"/>
      <c r="O202" s="200"/>
      <c r="P202" s="200"/>
      <c r="Q202" s="200"/>
      <c r="R202" s="200"/>
      <c r="S202" s="200"/>
      <c r="T202" s="201"/>
      <c r="AT202" s="202" t="s">
        <v>896</v>
      </c>
      <c r="AU202" s="202" t="s">
        <v>802</v>
      </c>
      <c r="AV202" s="12" t="s">
        <v>802</v>
      </c>
      <c r="AW202" s="12" t="s">
        <v>755</v>
      </c>
      <c r="AX202" s="12" t="s">
        <v>791</v>
      </c>
      <c r="AY202" s="202" t="s">
        <v>887</v>
      </c>
    </row>
    <row r="203" spans="2:65" s="11" customFormat="1">
      <c r="B203" s="184"/>
      <c r="D203" s="185" t="s">
        <v>896</v>
      </c>
      <c r="E203" s="186" t="s">
        <v>726</v>
      </c>
      <c r="F203" s="187" t="s">
        <v>1573</v>
      </c>
      <c r="H203" s="188" t="s">
        <v>726</v>
      </c>
      <c r="I203" s="189"/>
      <c r="L203" s="184"/>
      <c r="M203" s="190"/>
      <c r="N203" s="191"/>
      <c r="O203" s="191"/>
      <c r="P203" s="191"/>
      <c r="Q203" s="191"/>
      <c r="R203" s="191"/>
      <c r="S203" s="191"/>
      <c r="T203" s="192"/>
      <c r="AT203" s="188" t="s">
        <v>896</v>
      </c>
      <c r="AU203" s="188" t="s">
        <v>802</v>
      </c>
      <c r="AV203" s="11" t="s">
        <v>799</v>
      </c>
      <c r="AW203" s="11" t="s">
        <v>755</v>
      </c>
      <c r="AX203" s="11" t="s">
        <v>791</v>
      </c>
      <c r="AY203" s="188" t="s">
        <v>887</v>
      </c>
    </row>
    <row r="204" spans="2:65" s="11" customFormat="1">
      <c r="B204" s="184"/>
      <c r="D204" s="185" t="s">
        <v>896</v>
      </c>
      <c r="E204" s="186" t="s">
        <v>726</v>
      </c>
      <c r="F204" s="187" t="s">
        <v>1574</v>
      </c>
      <c r="H204" s="188" t="s">
        <v>726</v>
      </c>
      <c r="I204" s="189"/>
      <c r="L204" s="184"/>
      <c r="M204" s="190"/>
      <c r="N204" s="191"/>
      <c r="O204" s="191"/>
      <c r="P204" s="191"/>
      <c r="Q204" s="191"/>
      <c r="R204" s="191"/>
      <c r="S204" s="191"/>
      <c r="T204" s="192"/>
      <c r="AT204" s="188" t="s">
        <v>896</v>
      </c>
      <c r="AU204" s="188" t="s">
        <v>802</v>
      </c>
      <c r="AV204" s="11" t="s">
        <v>799</v>
      </c>
      <c r="AW204" s="11" t="s">
        <v>755</v>
      </c>
      <c r="AX204" s="11" t="s">
        <v>791</v>
      </c>
      <c r="AY204" s="188" t="s">
        <v>887</v>
      </c>
    </row>
    <row r="205" spans="2:65" s="12" customFormat="1">
      <c r="B205" s="193"/>
      <c r="D205" s="185" t="s">
        <v>896</v>
      </c>
      <c r="E205" s="202" t="s">
        <v>726</v>
      </c>
      <c r="F205" s="203" t="s">
        <v>1575</v>
      </c>
      <c r="H205" s="204">
        <v>20.902999999999999</v>
      </c>
      <c r="I205" s="198"/>
      <c r="L205" s="193"/>
      <c r="M205" s="199"/>
      <c r="N205" s="200"/>
      <c r="O205" s="200"/>
      <c r="P205" s="200"/>
      <c r="Q205" s="200"/>
      <c r="R205" s="200"/>
      <c r="S205" s="200"/>
      <c r="T205" s="201"/>
      <c r="AT205" s="202" t="s">
        <v>896</v>
      </c>
      <c r="AU205" s="202" t="s">
        <v>802</v>
      </c>
      <c r="AV205" s="12" t="s">
        <v>802</v>
      </c>
      <c r="AW205" s="12" t="s">
        <v>755</v>
      </c>
      <c r="AX205" s="12" t="s">
        <v>791</v>
      </c>
      <c r="AY205" s="202" t="s">
        <v>887</v>
      </c>
    </row>
    <row r="206" spans="2:65" s="13" customFormat="1">
      <c r="B206" s="205"/>
      <c r="D206" s="185" t="s">
        <v>896</v>
      </c>
      <c r="E206" s="206" t="s">
        <v>726</v>
      </c>
      <c r="F206" s="207" t="s">
        <v>935</v>
      </c>
      <c r="H206" s="208">
        <v>30.803000000000001</v>
      </c>
      <c r="I206" s="209"/>
      <c r="L206" s="205"/>
      <c r="M206" s="210"/>
      <c r="N206" s="211"/>
      <c r="O206" s="211"/>
      <c r="P206" s="211"/>
      <c r="Q206" s="211"/>
      <c r="R206" s="211"/>
      <c r="S206" s="211"/>
      <c r="T206" s="212"/>
      <c r="AT206" s="206" t="s">
        <v>896</v>
      </c>
      <c r="AU206" s="206" t="s">
        <v>802</v>
      </c>
      <c r="AV206" s="13" t="s">
        <v>904</v>
      </c>
      <c r="AW206" s="13" t="s">
        <v>755</v>
      </c>
      <c r="AX206" s="13" t="s">
        <v>791</v>
      </c>
      <c r="AY206" s="206" t="s">
        <v>887</v>
      </c>
    </row>
    <row r="207" spans="2:65" s="11" customFormat="1">
      <c r="B207" s="184"/>
      <c r="D207" s="185" t="s">
        <v>896</v>
      </c>
      <c r="E207" s="186" t="s">
        <v>726</v>
      </c>
      <c r="F207" s="187" t="s">
        <v>1592</v>
      </c>
      <c r="H207" s="188" t="s">
        <v>726</v>
      </c>
      <c r="I207" s="189"/>
      <c r="L207" s="184"/>
      <c r="M207" s="190"/>
      <c r="N207" s="191"/>
      <c r="O207" s="191"/>
      <c r="P207" s="191"/>
      <c r="Q207" s="191"/>
      <c r="R207" s="191"/>
      <c r="S207" s="191"/>
      <c r="T207" s="192"/>
      <c r="AT207" s="188" t="s">
        <v>896</v>
      </c>
      <c r="AU207" s="188" t="s">
        <v>802</v>
      </c>
      <c r="AV207" s="11" t="s">
        <v>799</v>
      </c>
      <c r="AW207" s="11" t="s">
        <v>755</v>
      </c>
      <c r="AX207" s="11" t="s">
        <v>791</v>
      </c>
      <c r="AY207" s="188" t="s">
        <v>887</v>
      </c>
    </row>
    <row r="208" spans="2:65" s="12" customFormat="1">
      <c r="B208" s="193"/>
      <c r="D208" s="194" t="s">
        <v>896</v>
      </c>
      <c r="E208" s="195" t="s">
        <v>726</v>
      </c>
      <c r="F208" s="196" t="s">
        <v>1588</v>
      </c>
      <c r="H208" s="197">
        <v>1.54</v>
      </c>
      <c r="I208" s="198"/>
      <c r="L208" s="193"/>
      <c r="M208" s="199"/>
      <c r="N208" s="200"/>
      <c r="O208" s="200"/>
      <c r="P208" s="200"/>
      <c r="Q208" s="200"/>
      <c r="R208" s="200"/>
      <c r="S208" s="200"/>
      <c r="T208" s="201"/>
      <c r="AT208" s="202" t="s">
        <v>896</v>
      </c>
      <c r="AU208" s="202" t="s">
        <v>802</v>
      </c>
      <c r="AV208" s="12" t="s">
        <v>802</v>
      </c>
      <c r="AW208" s="12" t="s">
        <v>755</v>
      </c>
      <c r="AX208" s="12" t="s">
        <v>799</v>
      </c>
      <c r="AY208" s="202" t="s">
        <v>887</v>
      </c>
    </row>
    <row r="209" spans="2:65" s="1" customFormat="1" ht="44.25" customHeight="1">
      <c r="B209" s="171"/>
      <c r="C209" s="172" t="s">
        <v>1023</v>
      </c>
      <c r="D209" s="172" t="s">
        <v>889</v>
      </c>
      <c r="E209" s="173" t="s">
        <v>1593</v>
      </c>
      <c r="F209" s="174" t="s">
        <v>1594</v>
      </c>
      <c r="G209" s="175" t="s">
        <v>927</v>
      </c>
      <c r="H209" s="176">
        <v>15.855</v>
      </c>
      <c r="I209" s="177"/>
      <c r="J209" s="178">
        <f>ROUND(I209*H209,2)</f>
        <v>0</v>
      </c>
      <c r="K209" s="174" t="s">
        <v>893</v>
      </c>
      <c r="L209" s="41"/>
      <c r="M209" s="179" t="s">
        <v>726</v>
      </c>
      <c r="N209" s="180" t="s">
        <v>762</v>
      </c>
      <c r="O209" s="42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AR209" s="24" t="s">
        <v>894</v>
      </c>
      <c r="AT209" s="24" t="s">
        <v>889</v>
      </c>
      <c r="AU209" s="24" t="s">
        <v>802</v>
      </c>
      <c r="AY209" s="24" t="s">
        <v>887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24" t="s">
        <v>799</v>
      </c>
      <c r="BK209" s="183">
        <f>ROUND(I209*H209,2)</f>
        <v>0</v>
      </c>
      <c r="BL209" s="24" t="s">
        <v>894</v>
      </c>
      <c r="BM209" s="24" t="s">
        <v>1595</v>
      </c>
    </row>
    <row r="210" spans="2:65" s="11" customFormat="1">
      <c r="B210" s="184"/>
      <c r="D210" s="185" t="s">
        <v>896</v>
      </c>
      <c r="E210" s="186" t="s">
        <v>726</v>
      </c>
      <c r="F210" s="187" t="s">
        <v>1559</v>
      </c>
      <c r="H210" s="188" t="s">
        <v>726</v>
      </c>
      <c r="I210" s="189"/>
      <c r="L210" s="184"/>
      <c r="M210" s="190"/>
      <c r="N210" s="191"/>
      <c r="O210" s="191"/>
      <c r="P210" s="191"/>
      <c r="Q210" s="191"/>
      <c r="R210" s="191"/>
      <c r="S210" s="191"/>
      <c r="T210" s="192"/>
      <c r="AT210" s="188" t="s">
        <v>896</v>
      </c>
      <c r="AU210" s="188" t="s">
        <v>802</v>
      </c>
      <c r="AV210" s="11" t="s">
        <v>799</v>
      </c>
      <c r="AW210" s="11" t="s">
        <v>755</v>
      </c>
      <c r="AX210" s="11" t="s">
        <v>791</v>
      </c>
      <c r="AY210" s="188" t="s">
        <v>887</v>
      </c>
    </row>
    <row r="211" spans="2:65" s="11" customFormat="1">
      <c r="B211" s="184"/>
      <c r="D211" s="185" t="s">
        <v>896</v>
      </c>
      <c r="E211" s="186" t="s">
        <v>726</v>
      </c>
      <c r="F211" s="187" t="s">
        <v>897</v>
      </c>
      <c r="H211" s="188" t="s">
        <v>726</v>
      </c>
      <c r="I211" s="189"/>
      <c r="L211" s="184"/>
      <c r="M211" s="190"/>
      <c r="N211" s="191"/>
      <c r="O211" s="191"/>
      <c r="P211" s="191"/>
      <c r="Q211" s="191"/>
      <c r="R211" s="191"/>
      <c r="S211" s="191"/>
      <c r="T211" s="192"/>
      <c r="AT211" s="188" t="s">
        <v>896</v>
      </c>
      <c r="AU211" s="188" t="s">
        <v>802</v>
      </c>
      <c r="AV211" s="11" t="s">
        <v>799</v>
      </c>
      <c r="AW211" s="11" t="s">
        <v>755</v>
      </c>
      <c r="AX211" s="11" t="s">
        <v>791</v>
      </c>
      <c r="AY211" s="188" t="s">
        <v>887</v>
      </c>
    </row>
    <row r="212" spans="2:65" s="12" customFormat="1">
      <c r="B212" s="193"/>
      <c r="D212" s="185" t="s">
        <v>896</v>
      </c>
      <c r="E212" s="202" t="s">
        <v>726</v>
      </c>
      <c r="F212" s="203" t="s">
        <v>1546</v>
      </c>
      <c r="H212" s="204">
        <v>299</v>
      </c>
      <c r="I212" s="198"/>
      <c r="L212" s="193"/>
      <c r="M212" s="199"/>
      <c r="N212" s="200"/>
      <c r="O212" s="200"/>
      <c r="P212" s="200"/>
      <c r="Q212" s="200"/>
      <c r="R212" s="200"/>
      <c r="S212" s="200"/>
      <c r="T212" s="201"/>
      <c r="AT212" s="202" t="s">
        <v>896</v>
      </c>
      <c r="AU212" s="202" t="s">
        <v>802</v>
      </c>
      <c r="AV212" s="12" t="s">
        <v>802</v>
      </c>
      <c r="AW212" s="12" t="s">
        <v>755</v>
      </c>
      <c r="AX212" s="12" t="s">
        <v>791</v>
      </c>
      <c r="AY212" s="202" t="s">
        <v>887</v>
      </c>
    </row>
    <row r="213" spans="2:65" s="11" customFormat="1">
      <c r="B213" s="184"/>
      <c r="D213" s="185" t="s">
        <v>896</v>
      </c>
      <c r="E213" s="186" t="s">
        <v>726</v>
      </c>
      <c r="F213" s="187" t="s">
        <v>1547</v>
      </c>
      <c r="H213" s="188" t="s">
        <v>726</v>
      </c>
      <c r="I213" s="189"/>
      <c r="L213" s="184"/>
      <c r="M213" s="190"/>
      <c r="N213" s="191"/>
      <c r="O213" s="191"/>
      <c r="P213" s="191"/>
      <c r="Q213" s="191"/>
      <c r="R213" s="191"/>
      <c r="S213" s="191"/>
      <c r="T213" s="192"/>
      <c r="AT213" s="188" t="s">
        <v>896</v>
      </c>
      <c r="AU213" s="188" t="s">
        <v>802</v>
      </c>
      <c r="AV213" s="11" t="s">
        <v>799</v>
      </c>
      <c r="AW213" s="11" t="s">
        <v>755</v>
      </c>
      <c r="AX213" s="11" t="s">
        <v>791</v>
      </c>
      <c r="AY213" s="188" t="s">
        <v>887</v>
      </c>
    </row>
    <row r="214" spans="2:65" s="11" customFormat="1">
      <c r="B214" s="184"/>
      <c r="D214" s="185" t="s">
        <v>896</v>
      </c>
      <c r="E214" s="186" t="s">
        <v>726</v>
      </c>
      <c r="F214" s="187" t="s">
        <v>1548</v>
      </c>
      <c r="H214" s="188" t="s">
        <v>726</v>
      </c>
      <c r="I214" s="189"/>
      <c r="L214" s="184"/>
      <c r="M214" s="190"/>
      <c r="N214" s="191"/>
      <c r="O214" s="191"/>
      <c r="P214" s="191"/>
      <c r="Q214" s="191"/>
      <c r="R214" s="191"/>
      <c r="S214" s="191"/>
      <c r="T214" s="192"/>
      <c r="AT214" s="188" t="s">
        <v>896</v>
      </c>
      <c r="AU214" s="188" t="s">
        <v>802</v>
      </c>
      <c r="AV214" s="11" t="s">
        <v>799</v>
      </c>
      <c r="AW214" s="11" t="s">
        <v>755</v>
      </c>
      <c r="AX214" s="11" t="s">
        <v>791</v>
      </c>
      <c r="AY214" s="188" t="s">
        <v>887</v>
      </c>
    </row>
    <row r="215" spans="2:65" s="11" customFormat="1">
      <c r="B215" s="184"/>
      <c r="D215" s="185" t="s">
        <v>896</v>
      </c>
      <c r="E215" s="186" t="s">
        <v>726</v>
      </c>
      <c r="F215" s="187" t="s">
        <v>1549</v>
      </c>
      <c r="H215" s="188" t="s">
        <v>726</v>
      </c>
      <c r="I215" s="189"/>
      <c r="L215" s="184"/>
      <c r="M215" s="190"/>
      <c r="N215" s="191"/>
      <c r="O215" s="191"/>
      <c r="P215" s="191"/>
      <c r="Q215" s="191"/>
      <c r="R215" s="191"/>
      <c r="S215" s="191"/>
      <c r="T215" s="192"/>
      <c r="AT215" s="188" t="s">
        <v>896</v>
      </c>
      <c r="AU215" s="188" t="s">
        <v>802</v>
      </c>
      <c r="AV215" s="11" t="s">
        <v>799</v>
      </c>
      <c r="AW215" s="11" t="s">
        <v>755</v>
      </c>
      <c r="AX215" s="11" t="s">
        <v>791</v>
      </c>
      <c r="AY215" s="188" t="s">
        <v>887</v>
      </c>
    </row>
    <row r="216" spans="2:65" s="12" customFormat="1">
      <c r="B216" s="193"/>
      <c r="D216" s="185" t="s">
        <v>896</v>
      </c>
      <c r="E216" s="202" t="s">
        <v>726</v>
      </c>
      <c r="F216" s="203" t="s">
        <v>1550</v>
      </c>
      <c r="H216" s="204">
        <v>18.096</v>
      </c>
      <c r="I216" s="198"/>
      <c r="L216" s="193"/>
      <c r="M216" s="199"/>
      <c r="N216" s="200"/>
      <c r="O216" s="200"/>
      <c r="P216" s="200"/>
      <c r="Q216" s="200"/>
      <c r="R216" s="200"/>
      <c r="S216" s="200"/>
      <c r="T216" s="201"/>
      <c r="AT216" s="202" t="s">
        <v>896</v>
      </c>
      <c r="AU216" s="202" t="s">
        <v>802</v>
      </c>
      <c r="AV216" s="12" t="s">
        <v>802</v>
      </c>
      <c r="AW216" s="12" t="s">
        <v>755</v>
      </c>
      <c r="AX216" s="12" t="s">
        <v>791</v>
      </c>
      <c r="AY216" s="202" t="s">
        <v>887</v>
      </c>
    </row>
    <row r="217" spans="2:65" s="13" customFormat="1">
      <c r="B217" s="205"/>
      <c r="D217" s="185" t="s">
        <v>896</v>
      </c>
      <c r="E217" s="206" t="s">
        <v>726</v>
      </c>
      <c r="F217" s="207" t="s">
        <v>935</v>
      </c>
      <c r="H217" s="208">
        <v>317.096</v>
      </c>
      <c r="I217" s="209"/>
      <c r="L217" s="205"/>
      <c r="M217" s="210"/>
      <c r="N217" s="211"/>
      <c r="O217" s="211"/>
      <c r="P217" s="211"/>
      <c r="Q217" s="211"/>
      <c r="R217" s="211"/>
      <c r="S217" s="211"/>
      <c r="T217" s="212"/>
      <c r="AT217" s="206" t="s">
        <v>896</v>
      </c>
      <c r="AU217" s="206" t="s">
        <v>802</v>
      </c>
      <c r="AV217" s="13" t="s">
        <v>904</v>
      </c>
      <c r="AW217" s="13" t="s">
        <v>755</v>
      </c>
      <c r="AX217" s="13" t="s">
        <v>791</v>
      </c>
      <c r="AY217" s="206" t="s">
        <v>887</v>
      </c>
    </row>
    <row r="218" spans="2:65" s="11" customFormat="1">
      <c r="B218" s="184"/>
      <c r="D218" s="185" t="s">
        <v>896</v>
      </c>
      <c r="E218" s="186" t="s">
        <v>726</v>
      </c>
      <c r="F218" s="187" t="s">
        <v>1587</v>
      </c>
      <c r="H218" s="188" t="s">
        <v>726</v>
      </c>
      <c r="I218" s="189"/>
      <c r="L218" s="184"/>
      <c r="M218" s="190"/>
      <c r="N218" s="191"/>
      <c r="O218" s="191"/>
      <c r="P218" s="191"/>
      <c r="Q218" s="191"/>
      <c r="R218" s="191"/>
      <c r="S218" s="191"/>
      <c r="T218" s="192"/>
      <c r="AT218" s="188" t="s">
        <v>896</v>
      </c>
      <c r="AU218" s="188" t="s">
        <v>802</v>
      </c>
      <c r="AV218" s="11" t="s">
        <v>799</v>
      </c>
      <c r="AW218" s="11" t="s">
        <v>755</v>
      </c>
      <c r="AX218" s="11" t="s">
        <v>791</v>
      </c>
      <c r="AY218" s="188" t="s">
        <v>887</v>
      </c>
    </row>
    <row r="219" spans="2:65" s="12" customFormat="1">
      <c r="B219" s="193"/>
      <c r="D219" s="194" t="s">
        <v>896</v>
      </c>
      <c r="E219" s="195" t="s">
        <v>726</v>
      </c>
      <c r="F219" s="196" t="s">
        <v>1596</v>
      </c>
      <c r="H219" s="197">
        <v>15.855</v>
      </c>
      <c r="I219" s="198"/>
      <c r="L219" s="193"/>
      <c r="M219" s="199"/>
      <c r="N219" s="200"/>
      <c r="O219" s="200"/>
      <c r="P219" s="200"/>
      <c r="Q219" s="200"/>
      <c r="R219" s="200"/>
      <c r="S219" s="200"/>
      <c r="T219" s="201"/>
      <c r="AT219" s="202" t="s">
        <v>896</v>
      </c>
      <c r="AU219" s="202" t="s">
        <v>802</v>
      </c>
      <c r="AV219" s="12" t="s">
        <v>802</v>
      </c>
      <c r="AW219" s="12" t="s">
        <v>755</v>
      </c>
      <c r="AX219" s="12" t="s">
        <v>799</v>
      </c>
      <c r="AY219" s="202" t="s">
        <v>887</v>
      </c>
    </row>
    <row r="220" spans="2:65" s="1" customFormat="1" ht="44.25" customHeight="1">
      <c r="B220" s="171"/>
      <c r="C220" s="172" t="s">
        <v>731</v>
      </c>
      <c r="D220" s="172" t="s">
        <v>889</v>
      </c>
      <c r="E220" s="173" t="s">
        <v>1597</v>
      </c>
      <c r="F220" s="174" t="s">
        <v>1598</v>
      </c>
      <c r="G220" s="175" t="s">
        <v>927</v>
      </c>
      <c r="H220" s="176">
        <v>15.855</v>
      </c>
      <c r="I220" s="177"/>
      <c r="J220" s="178">
        <f>ROUND(I220*H220,2)</f>
        <v>0</v>
      </c>
      <c r="K220" s="174" t="s">
        <v>893</v>
      </c>
      <c r="L220" s="41"/>
      <c r="M220" s="179" t="s">
        <v>726</v>
      </c>
      <c r="N220" s="180" t="s">
        <v>762</v>
      </c>
      <c r="O220" s="42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AR220" s="24" t="s">
        <v>894</v>
      </c>
      <c r="AT220" s="24" t="s">
        <v>889</v>
      </c>
      <c r="AU220" s="24" t="s">
        <v>802</v>
      </c>
      <c r="AY220" s="24" t="s">
        <v>887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24" t="s">
        <v>799</v>
      </c>
      <c r="BK220" s="183">
        <f>ROUND(I220*H220,2)</f>
        <v>0</v>
      </c>
      <c r="BL220" s="24" t="s">
        <v>894</v>
      </c>
      <c r="BM220" s="24" t="s">
        <v>1599</v>
      </c>
    </row>
    <row r="221" spans="2:65" s="11" customFormat="1">
      <c r="B221" s="184"/>
      <c r="D221" s="185" t="s">
        <v>896</v>
      </c>
      <c r="E221" s="186" t="s">
        <v>726</v>
      </c>
      <c r="F221" s="187" t="s">
        <v>1559</v>
      </c>
      <c r="H221" s="188" t="s">
        <v>726</v>
      </c>
      <c r="I221" s="189"/>
      <c r="L221" s="184"/>
      <c r="M221" s="190"/>
      <c r="N221" s="191"/>
      <c r="O221" s="191"/>
      <c r="P221" s="191"/>
      <c r="Q221" s="191"/>
      <c r="R221" s="191"/>
      <c r="S221" s="191"/>
      <c r="T221" s="192"/>
      <c r="AT221" s="188" t="s">
        <v>896</v>
      </c>
      <c r="AU221" s="188" t="s">
        <v>802</v>
      </c>
      <c r="AV221" s="11" t="s">
        <v>799</v>
      </c>
      <c r="AW221" s="11" t="s">
        <v>755</v>
      </c>
      <c r="AX221" s="11" t="s">
        <v>791</v>
      </c>
      <c r="AY221" s="188" t="s">
        <v>887</v>
      </c>
    </row>
    <row r="222" spans="2:65" s="11" customFormat="1">
      <c r="B222" s="184"/>
      <c r="D222" s="185" t="s">
        <v>896</v>
      </c>
      <c r="E222" s="186" t="s">
        <v>726</v>
      </c>
      <c r="F222" s="187" t="s">
        <v>897</v>
      </c>
      <c r="H222" s="188" t="s">
        <v>726</v>
      </c>
      <c r="I222" s="189"/>
      <c r="L222" s="184"/>
      <c r="M222" s="190"/>
      <c r="N222" s="191"/>
      <c r="O222" s="191"/>
      <c r="P222" s="191"/>
      <c r="Q222" s="191"/>
      <c r="R222" s="191"/>
      <c r="S222" s="191"/>
      <c r="T222" s="192"/>
      <c r="AT222" s="188" t="s">
        <v>896</v>
      </c>
      <c r="AU222" s="188" t="s">
        <v>802</v>
      </c>
      <c r="AV222" s="11" t="s">
        <v>799</v>
      </c>
      <c r="AW222" s="11" t="s">
        <v>755</v>
      </c>
      <c r="AX222" s="11" t="s">
        <v>791</v>
      </c>
      <c r="AY222" s="188" t="s">
        <v>887</v>
      </c>
    </row>
    <row r="223" spans="2:65" s="12" customFormat="1">
      <c r="B223" s="193"/>
      <c r="D223" s="185" t="s">
        <v>896</v>
      </c>
      <c r="E223" s="202" t="s">
        <v>726</v>
      </c>
      <c r="F223" s="203" t="s">
        <v>1546</v>
      </c>
      <c r="H223" s="204">
        <v>299</v>
      </c>
      <c r="I223" s="198"/>
      <c r="L223" s="193"/>
      <c r="M223" s="199"/>
      <c r="N223" s="200"/>
      <c r="O223" s="200"/>
      <c r="P223" s="200"/>
      <c r="Q223" s="200"/>
      <c r="R223" s="200"/>
      <c r="S223" s="200"/>
      <c r="T223" s="201"/>
      <c r="AT223" s="202" t="s">
        <v>896</v>
      </c>
      <c r="AU223" s="202" t="s">
        <v>802</v>
      </c>
      <c r="AV223" s="12" t="s">
        <v>802</v>
      </c>
      <c r="AW223" s="12" t="s">
        <v>755</v>
      </c>
      <c r="AX223" s="12" t="s">
        <v>791</v>
      </c>
      <c r="AY223" s="202" t="s">
        <v>887</v>
      </c>
    </row>
    <row r="224" spans="2:65" s="11" customFormat="1">
      <c r="B224" s="184"/>
      <c r="D224" s="185" t="s">
        <v>896</v>
      </c>
      <c r="E224" s="186" t="s">
        <v>726</v>
      </c>
      <c r="F224" s="187" t="s">
        <v>1547</v>
      </c>
      <c r="H224" s="188" t="s">
        <v>726</v>
      </c>
      <c r="I224" s="189"/>
      <c r="L224" s="184"/>
      <c r="M224" s="190"/>
      <c r="N224" s="191"/>
      <c r="O224" s="191"/>
      <c r="P224" s="191"/>
      <c r="Q224" s="191"/>
      <c r="R224" s="191"/>
      <c r="S224" s="191"/>
      <c r="T224" s="192"/>
      <c r="AT224" s="188" t="s">
        <v>896</v>
      </c>
      <c r="AU224" s="188" t="s">
        <v>802</v>
      </c>
      <c r="AV224" s="11" t="s">
        <v>799</v>
      </c>
      <c r="AW224" s="11" t="s">
        <v>755</v>
      </c>
      <c r="AX224" s="11" t="s">
        <v>791</v>
      </c>
      <c r="AY224" s="188" t="s">
        <v>887</v>
      </c>
    </row>
    <row r="225" spans="2:65" s="11" customFormat="1">
      <c r="B225" s="184"/>
      <c r="D225" s="185" t="s">
        <v>896</v>
      </c>
      <c r="E225" s="186" t="s">
        <v>726</v>
      </c>
      <c r="F225" s="187" t="s">
        <v>1548</v>
      </c>
      <c r="H225" s="188" t="s">
        <v>726</v>
      </c>
      <c r="I225" s="189"/>
      <c r="L225" s="184"/>
      <c r="M225" s="190"/>
      <c r="N225" s="191"/>
      <c r="O225" s="191"/>
      <c r="P225" s="191"/>
      <c r="Q225" s="191"/>
      <c r="R225" s="191"/>
      <c r="S225" s="191"/>
      <c r="T225" s="192"/>
      <c r="AT225" s="188" t="s">
        <v>896</v>
      </c>
      <c r="AU225" s="188" t="s">
        <v>802</v>
      </c>
      <c r="AV225" s="11" t="s">
        <v>799</v>
      </c>
      <c r="AW225" s="11" t="s">
        <v>755</v>
      </c>
      <c r="AX225" s="11" t="s">
        <v>791</v>
      </c>
      <c r="AY225" s="188" t="s">
        <v>887</v>
      </c>
    </row>
    <row r="226" spans="2:65" s="11" customFormat="1">
      <c r="B226" s="184"/>
      <c r="D226" s="185" t="s">
        <v>896</v>
      </c>
      <c r="E226" s="186" t="s">
        <v>726</v>
      </c>
      <c r="F226" s="187" t="s">
        <v>1549</v>
      </c>
      <c r="H226" s="188" t="s">
        <v>726</v>
      </c>
      <c r="I226" s="189"/>
      <c r="L226" s="184"/>
      <c r="M226" s="190"/>
      <c r="N226" s="191"/>
      <c r="O226" s="191"/>
      <c r="P226" s="191"/>
      <c r="Q226" s="191"/>
      <c r="R226" s="191"/>
      <c r="S226" s="191"/>
      <c r="T226" s="192"/>
      <c r="AT226" s="188" t="s">
        <v>896</v>
      </c>
      <c r="AU226" s="188" t="s">
        <v>802</v>
      </c>
      <c r="AV226" s="11" t="s">
        <v>799</v>
      </c>
      <c r="AW226" s="11" t="s">
        <v>755</v>
      </c>
      <c r="AX226" s="11" t="s">
        <v>791</v>
      </c>
      <c r="AY226" s="188" t="s">
        <v>887</v>
      </c>
    </row>
    <row r="227" spans="2:65" s="12" customFormat="1">
      <c r="B227" s="193"/>
      <c r="D227" s="185" t="s">
        <v>896</v>
      </c>
      <c r="E227" s="202" t="s">
        <v>726</v>
      </c>
      <c r="F227" s="203" t="s">
        <v>1550</v>
      </c>
      <c r="H227" s="204">
        <v>18.096</v>
      </c>
      <c r="I227" s="198"/>
      <c r="L227" s="193"/>
      <c r="M227" s="199"/>
      <c r="N227" s="200"/>
      <c r="O227" s="200"/>
      <c r="P227" s="200"/>
      <c r="Q227" s="200"/>
      <c r="R227" s="200"/>
      <c r="S227" s="200"/>
      <c r="T227" s="201"/>
      <c r="AT227" s="202" t="s">
        <v>896</v>
      </c>
      <c r="AU227" s="202" t="s">
        <v>802</v>
      </c>
      <c r="AV227" s="12" t="s">
        <v>802</v>
      </c>
      <c r="AW227" s="12" t="s">
        <v>755</v>
      </c>
      <c r="AX227" s="12" t="s">
        <v>791</v>
      </c>
      <c r="AY227" s="202" t="s">
        <v>887</v>
      </c>
    </row>
    <row r="228" spans="2:65" s="13" customFormat="1">
      <c r="B228" s="205"/>
      <c r="D228" s="185" t="s">
        <v>896</v>
      </c>
      <c r="E228" s="206" t="s">
        <v>726</v>
      </c>
      <c r="F228" s="207" t="s">
        <v>935</v>
      </c>
      <c r="H228" s="208">
        <v>317.096</v>
      </c>
      <c r="I228" s="209"/>
      <c r="L228" s="205"/>
      <c r="M228" s="210"/>
      <c r="N228" s="211"/>
      <c r="O228" s="211"/>
      <c r="P228" s="211"/>
      <c r="Q228" s="211"/>
      <c r="R228" s="211"/>
      <c r="S228" s="211"/>
      <c r="T228" s="212"/>
      <c r="AT228" s="206" t="s">
        <v>896</v>
      </c>
      <c r="AU228" s="206" t="s">
        <v>802</v>
      </c>
      <c r="AV228" s="13" t="s">
        <v>904</v>
      </c>
      <c r="AW228" s="13" t="s">
        <v>755</v>
      </c>
      <c r="AX228" s="13" t="s">
        <v>791</v>
      </c>
      <c r="AY228" s="206" t="s">
        <v>887</v>
      </c>
    </row>
    <row r="229" spans="2:65" s="11" customFormat="1">
      <c r="B229" s="184"/>
      <c r="D229" s="185" t="s">
        <v>896</v>
      </c>
      <c r="E229" s="186" t="s">
        <v>726</v>
      </c>
      <c r="F229" s="187" t="s">
        <v>1592</v>
      </c>
      <c r="H229" s="188" t="s">
        <v>726</v>
      </c>
      <c r="I229" s="189"/>
      <c r="L229" s="184"/>
      <c r="M229" s="190"/>
      <c r="N229" s="191"/>
      <c r="O229" s="191"/>
      <c r="P229" s="191"/>
      <c r="Q229" s="191"/>
      <c r="R229" s="191"/>
      <c r="S229" s="191"/>
      <c r="T229" s="192"/>
      <c r="AT229" s="188" t="s">
        <v>896</v>
      </c>
      <c r="AU229" s="188" t="s">
        <v>802</v>
      </c>
      <c r="AV229" s="11" t="s">
        <v>799</v>
      </c>
      <c r="AW229" s="11" t="s">
        <v>755</v>
      </c>
      <c r="AX229" s="11" t="s">
        <v>791</v>
      </c>
      <c r="AY229" s="188" t="s">
        <v>887</v>
      </c>
    </row>
    <row r="230" spans="2:65" s="12" customFormat="1">
      <c r="B230" s="193"/>
      <c r="D230" s="194" t="s">
        <v>896</v>
      </c>
      <c r="E230" s="195" t="s">
        <v>726</v>
      </c>
      <c r="F230" s="196" t="s">
        <v>1596</v>
      </c>
      <c r="H230" s="197">
        <v>15.855</v>
      </c>
      <c r="I230" s="198"/>
      <c r="L230" s="193"/>
      <c r="M230" s="199"/>
      <c r="N230" s="200"/>
      <c r="O230" s="200"/>
      <c r="P230" s="200"/>
      <c r="Q230" s="200"/>
      <c r="R230" s="200"/>
      <c r="S230" s="200"/>
      <c r="T230" s="201"/>
      <c r="AT230" s="202" t="s">
        <v>896</v>
      </c>
      <c r="AU230" s="202" t="s">
        <v>802</v>
      </c>
      <c r="AV230" s="12" t="s">
        <v>802</v>
      </c>
      <c r="AW230" s="12" t="s">
        <v>755</v>
      </c>
      <c r="AX230" s="12" t="s">
        <v>799</v>
      </c>
      <c r="AY230" s="202" t="s">
        <v>887</v>
      </c>
    </row>
    <row r="231" spans="2:65" s="1" customFormat="1" ht="31.5" customHeight="1">
      <c r="B231" s="171"/>
      <c r="C231" s="172" t="s">
        <v>1036</v>
      </c>
      <c r="D231" s="172" t="s">
        <v>889</v>
      </c>
      <c r="E231" s="173" t="s">
        <v>1600</v>
      </c>
      <c r="F231" s="174" t="s">
        <v>1601</v>
      </c>
      <c r="G231" s="175" t="s">
        <v>892</v>
      </c>
      <c r="H231" s="176">
        <v>592.12800000000004</v>
      </c>
      <c r="I231" s="177"/>
      <c r="J231" s="178">
        <f>ROUND(I231*H231,2)</f>
        <v>0</v>
      </c>
      <c r="K231" s="174" t="s">
        <v>893</v>
      </c>
      <c r="L231" s="41"/>
      <c r="M231" s="179" t="s">
        <v>726</v>
      </c>
      <c r="N231" s="180" t="s">
        <v>762</v>
      </c>
      <c r="O231" s="42"/>
      <c r="P231" s="181">
        <f>O231*H231</f>
        <v>0</v>
      </c>
      <c r="Q231" s="181">
        <v>8.4000000000000003E-4</v>
      </c>
      <c r="R231" s="181">
        <f>Q231*H231</f>
        <v>0.49738752000000008</v>
      </c>
      <c r="S231" s="181">
        <v>0</v>
      </c>
      <c r="T231" s="182">
        <f>S231*H231</f>
        <v>0</v>
      </c>
      <c r="AR231" s="24" t="s">
        <v>894</v>
      </c>
      <c r="AT231" s="24" t="s">
        <v>889</v>
      </c>
      <c r="AU231" s="24" t="s">
        <v>802</v>
      </c>
      <c r="AY231" s="24" t="s">
        <v>887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24" t="s">
        <v>799</v>
      </c>
      <c r="BK231" s="183">
        <f>ROUND(I231*H231,2)</f>
        <v>0</v>
      </c>
      <c r="BL231" s="24" t="s">
        <v>894</v>
      </c>
      <c r="BM231" s="24" t="s">
        <v>1602</v>
      </c>
    </row>
    <row r="232" spans="2:65" s="11" customFormat="1">
      <c r="B232" s="184"/>
      <c r="D232" s="185" t="s">
        <v>896</v>
      </c>
      <c r="E232" s="186" t="s">
        <v>726</v>
      </c>
      <c r="F232" s="187" t="s">
        <v>1603</v>
      </c>
      <c r="H232" s="188" t="s">
        <v>726</v>
      </c>
      <c r="I232" s="189"/>
      <c r="L232" s="184"/>
      <c r="M232" s="190"/>
      <c r="N232" s="191"/>
      <c r="O232" s="191"/>
      <c r="P232" s="191"/>
      <c r="Q232" s="191"/>
      <c r="R232" s="191"/>
      <c r="S232" s="191"/>
      <c r="T232" s="192"/>
      <c r="AT232" s="188" t="s">
        <v>896</v>
      </c>
      <c r="AU232" s="188" t="s">
        <v>802</v>
      </c>
      <c r="AV232" s="11" t="s">
        <v>799</v>
      </c>
      <c r="AW232" s="11" t="s">
        <v>755</v>
      </c>
      <c r="AX232" s="11" t="s">
        <v>791</v>
      </c>
      <c r="AY232" s="188" t="s">
        <v>887</v>
      </c>
    </row>
    <row r="233" spans="2:65" s="12" customFormat="1">
      <c r="B233" s="193"/>
      <c r="D233" s="194" t="s">
        <v>896</v>
      </c>
      <c r="E233" s="195" t="s">
        <v>726</v>
      </c>
      <c r="F233" s="196" t="s">
        <v>1604</v>
      </c>
      <c r="H233" s="197">
        <v>592.12800000000004</v>
      </c>
      <c r="I233" s="198"/>
      <c r="L233" s="193"/>
      <c r="M233" s="199"/>
      <c r="N233" s="200"/>
      <c r="O233" s="200"/>
      <c r="P233" s="200"/>
      <c r="Q233" s="200"/>
      <c r="R233" s="200"/>
      <c r="S233" s="200"/>
      <c r="T233" s="201"/>
      <c r="AT233" s="202" t="s">
        <v>896</v>
      </c>
      <c r="AU233" s="202" t="s">
        <v>802</v>
      </c>
      <c r="AV233" s="12" t="s">
        <v>802</v>
      </c>
      <c r="AW233" s="12" t="s">
        <v>755</v>
      </c>
      <c r="AX233" s="12" t="s">
        <v>799</v>
      </c>
      <c r="AY233" s="202" t="s">
        <v>887</v>
      </c>
    </row>
    <row r="234" spans="2:65" s="1" customFormat="1" ht="31.5" customHeight="1">
      <c r="B234" s="171"/>
      <c r="C234" s="172" t="s">
        <v>1042</v>
      </c>
      <c r="D234" s="172" t="s">
        <v>889</v>
      </c>
      <c r="E234" s="173" t="s">
        <v>1605</v>
      </c>
      <c r="F234" s="174" t="s">
        <v>1606</v>
      </c>
      <c r="G234" s="175" t="s">
        <v>892</v>
      </c>
      <c r="H234" s="176">
        <v>592.12800000000004</v>
      </c>
      <c r="I234" s="177"/>
      <c r="J234" s="178">
        <f>ROUND(I234*H234,2)</f>
        <v>0</v>
      </c>
      <c r="K234" s="174" t="s">
        <v>893</v>
      </c>
      <c r="L234" s="41"/>
      <c r="M234" s="179" t="s">
        <v>726</v>
      </c>
      <c r="N234" s="180" t="s">
        <v>762</v>
      </c>
      <c r="O234" s="42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AR234" s="24" t="s">
        <v>894</v>
      </c>
      <c r="AT234" s="24" t="s">
        <v>889</v>
      </c>
      <c r="AU234" s="24" t="s">
        <v>802</v>
      </c>
      <c r="AY234" s="24" t="s">
        <v>887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24" t="s">
        <v>799</v>
      </c>
      <c r="BK234" s="183">
        <f>ROUND(I234*H234,2)</f>
        <v>0</v>
      </c>
      <c r="BL234" s="24" t="s">
        <v>894</v>
      </c>
      <c r="BM234" s="24" t="s">
        <v>1607</v>
      </c>
    </row>
    <row r="235" spans="2:65" s="11" customFormat="1">
      <c r="B235" s="184"/>
      <c r="D235" s="185" t="s">
        <v>896</v>
      </c>
      <c r="E235" s="186" t="s">
        <v>726</v>
      </c>
      <c r="F235" s="187" t="s">
        <v>1603</v>
      </c>
      <c r="H235" s="188" t="s">
        <v>726</v>
      </c>
      <c r="I235" s="189"/>
      <c r="L235" s="184"/>
      <c r="M235" s="190"/>
      <c r="N235" s="191"/>
      <c r="O235" s="191"/>
      <c r="P235" s="191"/>
      <c r="Q235" s="191"/>
      <c r="R235" s="191"/>
      <c r="S235" s="191"/>
      <c r="T235" s="192"/>
      <c r="AT235" s="188" t="s">
        <v>896</v>
      </c>
      <c r="AU235" s="188" t="s">
        <v>802</v>
      </c>
      <c r="AV235" s="11" t="s">
        <v>799</v>
      </c>
      <c r="AW235" s="11" t="s">
        <v>755</v>
      </c>
      <c r="AX235" s="11" t="s">
        <v>791</v>
      </c>
      <c r="AY235" s="188" t="s">
        <v>887</v>
      </c>
    </row>
    <row r="236" spans="2:65" s="12" customFormat="1">
      <c r="B236" s="193"/>
      <c r="D236" s="194" t="s">
        <v>896</v>
      </c>
      <c r="E236" s="195" t="s">
        <v>726</v>
      </c>
      <c r="F236" s="196" t="s">
        <v>1604</v>
      </c>
      <c r="H236" s="197">
        <v>592.12800000000004</v>
      </c>
      <c r="I236" s="198"/>
      <c r="L236" s="193"/>
      <c r="M236" s="199"/>
      <c r="N236" s="200"/>
      <c r="O236" s="200"/>
      <c r="P236" s="200"/>
      <c r="Q236" s="200"/>
      <c r="R236" s="200"/>
      <c r="S236" s="200"/>
      <c r="T236" s="201"/>
      <c r="AT236" s="202" t="s">
        <v>896</v>
      </c>
      <c r="AU236" s="202" t="s">
        <v>802</v>
      </c>
      <c r="AV236" s="12" t="s">
        <v>802</v>
      </c>
      <c r="AW236" s="12" t="s">
        <v>755</v>
      </c>
      <c r="AX236" s="12" t="s">
        <v>799</v>
      </c>
      <c r="AY236" s="202" t="s">
        <v>887</v>
      </c>
    </row>
    <row r="237" spans="2:65" s="1" customFormat="1" ht="22.5" customHeight="1">
      <c r="B237" s="171"/>
      <c r="C237" s="172" t="s">
        <v>1046</v>
      </c>
      <c r="D237" s="172" t="s">
        <v>889</v>
      </c>
      <c r="E237" s="173" t="s">
        <v>1608</v>
      </c>
      <c r="F237" s="174" t="s">
        <v>1609</v>
      </c>
      <c r="G237" s="175" t="s">
        <v>892</v>
      </c>
      <c r="H237" s="176">
        <v>243.22</v>
      </c>
      <c r="I237" s="177"/>
      <c r="J237" s="178">
        <f>ROUND(I237*H237,2)</f>
        <v>0</v>
      </c>
      <c r="K237" s="174" t="s">
        <v>893</v>
      </c>
      <c r="L237" s="41"/>
      <c r="M237" s="179" t="s">
        <v>726</v>
      </c>
      <c r="N237" s="180" t="s">
        <v>762</v>
      </c>
      <c r="O237" s="42"/>
      <c r="P237" s="181">
        <f>O237*H237</f>
        <v>0</v>
      </c>
      <c r="Q237" s="181">
        <v>6.9999999999999999E-4</v>
      </c>
      <c r="R237" s="181">
        <f>Q237*H237</f>
        <v>0.17025399999999999</v>
      </c>
      <c r="S237" s="181">
        <v>0</v>
      </c>
      <c r="T237" s="182">
        <f>S237*H237</f>
        <v>0</v>
      </c>
      <c r="AR237" s="24" t="s">
        <v>894</v>
      </c>
      <c r="AT237" s="24" t="s">
        <v>889</v>
      </c>
      <c r="AU237" s="24" t="s">
        <v>802</v>
      </c>
      <c r="AY237" s="24" t="s">
        <v>887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24" t="s">
        <v>799</v>
      </c>
      <c r="BK237" s="183">
        <f>ROUND(I237*H237,2)</f>
        <v>0</v>
      </c>
      <c r="BL237" s="24" t="s">
        <v>894</v>
      </c>
      <c r="BM237" s="24" t="s">
        <v>1610</v>
      </c>
    </row>
    <row r="238" spans="2:65" s="11" customFormat="1">
      <c r="B238" s="184"/>
      <c r="D238" s="185" t="s">
        <v>896</v>
      </c>
      <c r="E238" s="186" t="s">
        <v>726</v>
      </c>
      <c r="F238" s="187" t="s">
        <v>1611</v>
      </c>
      <c r="H238" s="188" t="s">
        <v>726</v>
      </c>
      <c r="I238" s="189"/>
      <c r="L238" s="184"/>
      <c r="M238" s="190"/>
      <c r="N238" s="191"/>
      <c r="O238" s="191"/>
      <c r="P238" s="191"/>
      <c r="Q238" s="191"/>
      <c r="R238" s="191"/>
      <c r="S238" s="191"/>
      <c r="T238" s="192"/>
      <c r="AT238" s="188" t="s">
        <v>896</v>
      </c>
      <c r="AU238" s="188" t="s">
        <v>802</v>
      </c>
      <c r="AV238" s="11" t="s">
        <v>799</v>
      </c>
      <c r="AW238" s="11" t="s">
        <v>755</v>
      </c>
      <c r="AX238" s="11" t="s">
        <v>791</v>
      </c>
      <c r="AY238" s="188" t="s">
        <v>887</v>
      </c>
    </row>
    <row r="239" spans="2:65" s="11" customFormat="1">
      <c r="B239" s="184"/>
      <c r="D239" s="185" t="s">
        <v>896</v>
      </c>
      <c r="E239" s="186" t="s">
        <v>726</v>
      </c>
      <c r="F239" s="187" t="s">
        <v>1612</v>
      </c>
      <c r="H239" s="188" t="s">
        <v>726</v>
      </c>
      <c r="I239" s="189"/>
      <c r="L239" s="184"/>
      <c r="M239" s="190"/>
      <c r="N239" s="191"/>
      <c r="O239" s="191"/>
      <c r="P239" s="191"/>
      <c r="Q239" s="191"/>
      <c r="R239" s="191"/>
      <c r="S239" s="191"/>
      <c r="T239" s="192"/>
      <c r="AT239" s="188" t="s">
        <v>896</v>
      </c>
      <c r="AU239" s="188" t="s">
        <v>802</v>
      </c>
      <c r="AV239" s="11" t="s">
        <v>799</v>
      </c>
      <c r="AW239" s="11" t="s">
        <v>755</v>
      </c>
      <c r="AX239" s="11" t="s">
        <v>791</v>
      </c>
      <c r="AY239" s="188" t="s">
        <v>887</v>
      </c>
    </row>
    <row r="240" spans="2:65" s="12" customFormat="1">
      <c r="B240" s="193"/>
      <c r="D240" s="185" t="s">
        <v>896</v>
      </c>
      <c r="E240" s="202" t="s">
        <v>726</v>
      </c>
      <c r="F240" s="203" t="s">
        <v>1613</v>
      </c>
      <c r="H240" s="204">
        <v>28.495999999999999</v>
      </c>
      <c r="I240" s="198"/>
      <c r="L240" s="193"/>
      <c r="M240" s="199"/>
      <c r="N240" s="200"/>
      <c r="O240" s="200"/>
      <c r="P240" s="200"/>
      <c r="Q240" s="200"/>
      <c r="R240" s="200"/>
      <c r="S240" s="200"/>
      <c r="T240" s="201"/>
      <c r="AT240" s="202" t="s">
        <v>896</v>
      </c>
      <c r="AU240" s="202" t="s">
        <v>802</v>
      </c>
      <c r="AV240" s="12" t="s">
        <v>802</v>
      </c>
      <c r="AW240" s="12" t="s">
        <v>755</v>
      </c>
      <c r="AX240" s="12" t="s">
        <v>791</v>
      </c>
      <c r="AY240" s="202" t="s">
        <v>887</v>
      </c>
    </row>
    <row r="241" spans="2:65" s="11" customFormat="1">
      <c r="B241" s="184"/>
      <c r="D241" s="185" t="s">
        <v>896</v>
      </c>
      <c r="E241" s="186" t="s">
        <v>726</v>
      </c>
      <c r="F241" s="187" t="s">
        <v>1614</v>
      </c>
      <c r="H241" s="188" t="s">
        <v>726</v>
      </c>
      <c r="I241" s="189"/>
      <c r="L241" s="184"/>
      <c r="M241" s="190"/>
      <c r="N241" s="191"/>
      <c r="O241" s="191"/>
      <c r="P241" s="191"/>
      <c r="Q241" s="191"/>
      <c r="R241" s="191"/>
      <c r="S241" s="191"/>
      <c r="T241" s="192"/>
      <c r="AT241" s="188" t="s">
        <v>896</v>
      </c>
      <c r="AU241" s="188" t="s">
        <v>802</v>
      </c>
      <c r="AV241" s="11" t="s">
        <v>799</v>
      </c>
      <c r="AW241" s="11" t="s">
        <v>755</v>
      </c>
      <c r="AX241" s="11" t="s">
        <v>791</v>
      </c>
      <c r="AY241" s="188" t="s">
        <v>887</v>
      </c>
    </row>
    <row r="242" spans="2:65" s="12" customFormat="1">
      <c r="B242" s="193"/>
      <c r="D242" s="185" t="s">
        <v>896</v>
      </c>
      <c r="E242" s="202" t="s">
        <v>726</v>
      </c>
      <c r="F242" s="203" t="s">
        <v>1615</v>
      </c>
      <c r="H242" s="204">
        <v>37.119999999999997</v>
      </c>
      <c r="I242" s="198"/>
      <c r="L242" s="193"/>
      <c r="M242" s="199"/>
      <c r="N242" s="200"/>
      <c r="O242" s="200"/>
      <c r="P242" s="200"/>
      <c r="Q242" s="200"/>
      <c r="R242" s="200"/>
      <c r="S242" s="200"/>
      <c r="T242" s="201"/>
      <c r="AT242" s="202" t="s">
        <v>896</v>
      </c>
      <c r="AU242" s="202" t="s">
        <v>802</v>
      </c>
      <c r="AV242" s="12" t="s">
        <v>802</v>
      </c>
      <c r="AW242" s="12" t="s">
        <v>755</v>
      </c>
      <c r="AX242" s="12" t="s">
        <v>791</v>
      </c>
      <c r="AY242" s="202" t="s">
        <v>887</v>
      </c>
    </row>
    <row r="243" spans="2:65" s="11" customFormat="1">
      <c r="B243" s="184"/>
      <c r="D243" s="185" t="s">
        <v>896</v>
      </c>
      <c r="E243" s="186" t="s">
        <v>726</v>
      </c>
      <c r="F243" s="187" t="s">
        <v>1616</v>
      </c>
      <c r="H243" s="188" t="s">
        <v>726</v>
      </c>
      <c r="I243" s="189"/>
      <c r="L243" s="184"/>
      <c r="M243" s="190"/>
      <c r="N243" s="191"/>
      <c r="O243" s="191"/>
      <c r="P243" s="191"/>
      <c r="Q243" s="191"/>
      <c r="R243" s="191"/>
      <c r="S243" s="191"/>
      <c r="T243" s="192"/>
      <c r="AT243" s="188" t="s">
        <v>896</v>
      </c>
      <c r="AU243" s="188" t="s">
        <v>802</v>
      </c>
      <c r="AV243" s="11" t="s">
        <v>799</v>
      </c>
      <c r="AW243" s="11" t="s">
        <v>755</v>
      </c>
      <c r="AX243" s="11" t="s">
        <v>791</v>
      </c>
      <c r="AY243" s="188" t="s">
        <v>887</v>
      </c>
    </row>
    <row r="244" spans="2:65" s="12" customFormat="1">
      <c r="B244" s="193"/>
      <c r="D244" s="185" t="s">
        <v>896</v>
      </c>
      <c r="E244" s="202" t="s">
        <v>726</v>
      </c>
      <c r="F244" s="203" t="s">
        <v>1617</v>
      </c>
      <c r="H244" s="204">
        <v>29.952000000000002</v>
      </c>
      <c r="I244" s="198"/>
      <c r="L244" s="193"/>
      <c r="M244" s="199"/>
      <c r="N244" s="200"/>
      <c r="O244" s="200"/>
      <c r="P244" s="200"/>
      <c r="Q244" s="200"/>
      <c r="R244" s="200"/>
      <c r="S244" s="200"/>
      <c r="T244" s="201"/>
      <c r="AT244" s="202" t="s">
        <v>896</v>
      </c>
      <c r="AU244" s="202" t="s">
        <v>802</v>
      </c>
      <c r="AV244" s="12" t="s">
        <v>802</v>
      </c>
      <c r="AW244" s="12" t="s">
        <v>755</v>
      </c>
      <c r="AX244" s="12" t="s">
        <v>791</v>
      </c>
      <c r="AY244" s="202" t="s">
        <v>887</v>
      </c>
    </row>
    <row r="245" spans="2:65" s="11" customFormat="1">
      <c r="B245" s="184"/>
      <c r="D245" s="185" t="s">
        <v>896</v>
      </c>
      <c r="E245" s="186" t="s">
        <v>726</v>
      </c>
      <c r="F245" s="187" t="s">
        <v>1618</v>
      </c>
      <c r="H245" s="188" t="s">
        <v>726</v>
      </c>
      <c r="I245" s="189"/>
      <c r="L245" s="184"/>
      <c r="M245" s="190"/>
      <c r="N245" s="191"/>
      <c r="O245" s="191"/>
      <c r="P245" s="191"/>
      <c r="Q245" s="191"/>
      <c r="R245" s="191"/>
      <c r="S245" s="191"/>
      <c r="T245" s="192"/>
      <c r="AT245" s="188" t="s">
        <v>896</v>
      </c>
      <c r="AU245" s="188" t="s">
        <v>802</v>
      </c>
      <c r="AV245" s="11" t="s">
        <v>799</v>
      </c>
      <c r="AW245" s="11" t="s">
        <v>755</v>
      </c>
      <c r="AX245" s="11" t="s">
        <v>791</v>
      </c>
      <c r="AY245" s="188" t="s">
        <v>887</v>
      </c>
    </row>
    <row r="246" spans="2:65" s="12" customFormat="1">
      <c r="B246" s="193"/>
      <c r="D246" s="185" t="s">
        <v>896</v>
      </c>
      <c r="E246" s="202" t="s">
        <v>726</v>
      </c>
      <c r="F246" s="203" t="s">
        <v>1619</v>
      </c>
      <c r="H246" s="204">
        <v>23.92</v>
      </c>
      <c r="I246" s="198"/>
      <c r="L246" s="193"/>
      <c r="M246" s="199"/>
      <c r="N246" s="200"/>
      <c r="O246" s="200"/>
      <c r="P246" s="200"/>
      <c r="Q246" s="200"/>
      <c r="R246" s="200"/>
      <c r="S246" s="200"/>
      <c r="T246" s="201"/>
      <c r="AT246" s="202" t="s">
        <v>896</v>
      </c>
      <c r="AU246" s="202" t="s">
        <v>802</v>
      </c>
      <c r="AV246" s="12" t="s">
        <v>802</v>
      </c>
      <c r="AW246" s="12" t="s">
        <v>755</v>
      </c>
      <c r="AX246" s="12" t="s">
        <v>791</v>
      </c>
      <c r="AY246" s="202" t="s">
        <v>887</v>
      </c>
    </row>
    <row r="247" spans="2:65" s="11" customFormat="1">
      <c r="B247" s="184"/>
      <c r="D247" s="185" t="s">
        <v>896</v>
      </c>
      <c r="E247" s="186" t="s">
        <v>726</v>
      </c>
      <c r="F247" s="187" t="s">
        <v>1620</v>
      </c>
      <c r="H247" s="188" t="s">
        <v>726</v>
      </c>
      <c r="I247" s="189"/>
      <c r="L247" s="184"/>
      <c r="M247" s="190"/>
      <c r="N247" s="191"/>
      <c r="O247" s="191"/>
      <c r="P247" s="191"/>
      <c r="Q247" s="191"/>
      <c r="R247" s="191"/>
      <c r="S247" s="191"/>
      <c r="T247" s="192"/>
      <c r="AT247" s="188" t="s">
        <v>896</v>
      </c>
      <c r="AU247" s="188" t="s">
        <v>802</v>
      </c>
      <c r="AV247" s="11" t="s">
        <v>799</v>
      </c>
      <c r="AW247" s="11" t="s">
        <v>755</v>
      </c>
      <c r="AX247" s="11" t="s">
        <v>791</v>
      </c>
      <c r="AY247" s="188" t="s">
        <v>887</v>
      </c>
    </row>
    <row r="248" spans="2:65" s="12" customFormat="1">
      <c r="B248" s="193"/>
      <c r="D248" s="185" t="s">
        <v>896</v>
      </c>
      <c r="E248" s="202" t="s">
        <v>726</v>
      </c>
      <c r="F248" s="203" t="s">
        <v>1621</v>
      </c>
      <c r="H248" s="204">
        <v>37.392000000000003</v>
      </c>
      <c r="I248" s="198"/>
      <c r="L248" s="193"/>
      <c r="M248" s="199"/>
      <c r="N248" s="200"/>
      <c r="O248" s="200"/>
      <c r="P248" s="200"/>
      <c r="Q248" s="200"/>
      <c r="R248" s="200"/>
      <c r="S248" s="200"/>
      <c r="T248" s="201"/>
      <c r="AT248" s="202" t="s">
        <v>896</v>
      </c>
      <c r="AU248" s="202" t="s">
        <v>802</v>
      </c>
      <c r="AV248" s="12" t="s">
        <v>802</v>
      </c>
      <c r="AW248" s="12" t="s">
        <v>755</v>
      </c>
      <c r="AX248" s="12" t="s">
        <v>791</v>
      </c>
      <c r="AY248" s="202" t="s">
        <v>887</v>
      </c>
    </row>
    <row r="249" spans="2:65" s="11" customFormat="1">
      <c r="B249" s="184"/>
      <c r="D249" s="185" t="s">
        <v>896</v>
      </c>
      <c r="E249" s="186" t="s">
        <v>726</v>
      </c>
      <c r="F249" s="187" t="s">
        <v>1622</v>
      </c>
      <c r="H249" s="188" t="s">
        <v>726</v>
      </c>
      <c r="I249" s="189"/>
      <c r="L249" s="184"/>
      <c r="M249" s="190"/>
      <c r="N249" s="191"/>
      <c r="O249" s="191"/>
      <c r="P249" s="191"/>
      <c r="Q249" s="191"/>
      <c r="R249" s="191"/>
      <c r="S249" s="191"/>
      <c r="T249" s="192"/>
      <c r="AT249" s="188" t="s">
        <v>896</v>
      </c>
      <c r="AU249" s="188" t="s">
        <v>802</v>
      </c>
      <c r="AV249" s="11" t="s">
        <v>799</v>
      </c>
      <c r="AW249" s="11" t="s">
        <v>755</v>
      </c>
      <c r="AX249" s="11" t="s">
        <v>791</v>
      </c>
      <c r="AY249" s="188" t="s">
        <v>887</v>
      </c>
    </row>
    <row r="250" spans="2:65" s="12" customFormat="1">
      <c r="B250" s="193"/>
      <c r="D250" s="185" t="s">
        <v>896</v>
      </c>
      <c r="E250" s="202" t="s">
        <v>726</v>
      </c>
      <c r="F250" s="203" t="s">
        <v>1623</v>
      </c>
      <c r="H250" s="204">
        <v>30.6</v>
      </c>
      <c r="I250" s="198"/>
      <c r="L250" s="193"/>
      <c r="M250" s="199"/>
      <c r="N250" s="200"/>
      <c r="O250" s="200"/>
      <c r="P250" s="200"/>
      <c r="Q250" s="200"/>
      <c r="R250" s="200"/>
      <c r="S250" s="200"/>
      <c r="T250" s="201"/>
      <c r="AT250" s="202" t="s">
        <v>896</v>
      </c>
      <c r="AU250" s="202" t="s">
        <v>802</v>
      </c>
      <c r="AV250" s="12" t="s">
        <v>802</v>
      </c>
      <c r="AW250" s="12" t="s">
        <v>755</v>
      </c>
      <c r="AX250" s="12" t="s">
        <v>791</v>
      </c>
      <c r="AY250" s="202" t="s">
        <v>887</v>
      </c>
    </row>
    <row r="251" spans="2:65" s="11" customFormat="1">
      <c r="B251" s="184"/>
      <c r="D251" s="185" t="s">
        <v>896</v>
      </c>
      <c r="E251" s="186" t="s">
        <v>726</v>
      </c>
      <c r="F251" s="187" t="s">
        <v>1574</v>
      </c>
      <c r="H251" s="188" t="s">
        <v>726</v>
      </c>
      <c r="I251" s="189"/>
      <c r="L251" s="184"/>
      <c r="M251" s="190"/>
      <c r="N251" s="191"/>
      <c r="O251" s="191"/>
      <c r="P251" s="191"/>
      <c r="Q251" s="191"/>
      <c r="R251" s="191"/>
      <c r="S251" s="191"/>
      <c r="T251" s="192"/>
      <c r="AT251" s="188" t="s">
        <v>896</v>
      </c>
      <c r="AU251" s="188" t="s">
        <v>802</v>
      </c>
      <c r="AV251" s="11" t="s">
        <v>799</v>
      </c>
      <c r="AW251" s="11" t="s">
        <v>755</v>
      </c>
      <c r="AX251" s="11" t="s">
        <v>791</v>
      </c>
      <c r="AY251" s="188" t="s">
        <v>887</v>
      </c>
    </row>
    <row r="252" spans="2:65" s="12" customFormat="1">
      <c r="B252" s="193"/>
      <c r="D252" s="185" t="s">
        <v>896</v>
      </c>
      <c r="E252" s="202" t="s">
        <v>726</v>
      </c>
      <c r="F252" s="203" t="s">
        <v>1624</v>
      </c>
      <c r="H252" s="204">
        <v>55.74</v>
      </c>
      <c r="I252" s="198"/>
      <c r="L252" s="193"/>
      <c r="M252" s="199"/>
      <c r="N252" s="200"/>
      <c r="O252" s="200"/>
      <c r="P252" s="200"/>
      <c r="Q252" s="200"/>
      <c r="R252" s="200"/>
      <c r="S252" s="200"/>
      <c r="T252" s="201"/>
      <c r="AT252" s="202" t="s">
        <v>896</v>
      </c>
      <c r="AU252" s="202" t="s">
        <v>802</v>
      </c>
      <c r="AV252" s="12" t="s">
        <v>802</v>
      </c>
      <c r="AW252" s="12" t="s">
        <v>755</v>
      </c>
      <c r="AX252" s="12" t="s">
        <v>791</v>
      </c>
      <c r="AY252" s="202" t="s">
        <v>887</v>
      </c>
    </row>
    <row r="253" spans="2:65" s="14" customFormat="1">
      <c r="B253" s="213"/>
      <c r="D253" s="194" t="s">
        <v>896</v>
      </c>
      <c r="E253" s="214" t="s">
        <v>726</v>
      </c>
      <c r="F253" s="215" t="s">
        <v>966</v>
      </c>
      <c r="H253" s="216">
        <v>243.22</v>
      </c>
      <c r="I253" s="217"/>
      <c r="L253" s="213"/>
      <c r="M253" s="218"/>
      <c r="N253" s="219"/>
      <c r="O253" s="219"/>
      <c r="P253" s="219"/>
      <c r="Q253" s="219"/>
      <c r="R253" s="219"/>
      <c r="S253" s="219"/>
      <c r="T253" s="220"/>
      <c r="AT253" s="221" t="s">
        <v>896</v>
      </c>
      <c r="AU253" s="221" t="s">
        <v>802</v>
      </c>
      <c r="AV253" s="14" t="s">
        <v>894</v>
      </c>
      <c r="AW253" s="14" t="s">
        <v>755</v>
      </c>
      <c r="AX253" s="14" t="s">
        <v>799</v>
      </c>
      <c r="AY253" s="221" t="s">
        <v>887</v>
      </c>
    </row>
    <row r="254" spans="2:65" s="1" customFormat="1" ht="31.5" customHeight="1">
      <c r="B254" s="171"/>
      <c r="C254" s="172" t="s">
        <v>1052</v>
      </c>
      <c r="D254" s="172" t="s">
        <v>889</v>
      </c>
      <c r="E254" s="173" t="s">
        <v>1625</v>
      </c>
      <c r="F254" s="174" t="s">
        <v>1626</v>
      </c>
      <c r="G254" s="175" t="s">
        <v>892</v>
      </c>
      <c r="H254" s="176">
        <v>243.22</v>
      </c>
      <c r="I254" s="177"/>
      <c r="J254" s="178">
        <f>ROUND(I254*H254,2)</f>
        <v>0</v>
      </c>
      <c r="K254" s="174" t="s">
        <v>893</v>
      </c>
      <c r="L254" s="41"/>
      <c r="M254" s="179" t="s">
        <v>726</v>
      </c>
      <c r="N254" s="180" t="s">
        <v>762</v>
      </c>
      <c r="O254" s="42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AR254" s="24" t="s">
        <v>894</v>
      </c>
      <c r="AT254" s="24" t="s">
        <v>889</v>
      </c>
      <c r="AU254" s="24" t="s">
        <v>802</v>
      </c>
      <c r="AY254" s="24" t="s">
        <v>887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24" t="s">
        <v>799</v>
      </c>
      <c r="BK254" s="183">
        <f>ROUND(I254*H254,2)</f>
        <v>0</v>
      </c>
      <c r="BL254" s="24" t="s">
        <v>894</v>
      </c>
      <c r="BM254" s="24" t="s">
        <v>1627</v>
      </c>
    </row>
    <row r="255" spans="2:65" s="11" customFormat="1">
      <c r="B255" s="184"/>
      <c r="D255" s="185" t="s">
        <v>896</v>
      </c>
      <c r="E255" s="186" t="s">
        <v>726</v>
      </c>
      <c r="F255" s="187" t="s">
        <v>1611</v>
      </c>
      <c r="H255" s="188" t="s">
        <v>726</v>
      </c>
      <c r="I255" s="189"/>
      <c r="L255" s="184"/>
      <c r="M255" s="190"/>
      <c r="N255" s="191"/>
      <c r="O255" s="191"/>
      <c r="P255" s="191"/>
      <c r="Q255" s="191"/>
      <c r="R255" s="191"/>
      <c r="S255" s="191"/>
      <c r="T255" s="192"/>
      <c r="AT255" s="188" t="s">
        <v>896</v>
      </c>
      <c r="AU255" s="188" t="s">
        <v>802</v>
      </c>
      <c r="AV255" s="11" t="s">
        <v>799</v>
      </c>
      <c r="AW255" s="11" t="s">
        <v>755</v>
      </c>
      <c r="AX255" s="11" t="s">
        <v>791</v>
      </c>
      <c r="AY255" s="188" t="s">
        <v>887</v>
      </c>
    </row>
    <row r="256" spans="2:65" s="11" customFormat="1">
      <c r="B256" s="184"/>
      <c r="D256" s="185" t="s">
        <v>896</v>
      </c>
      <c r="E256" s="186" t="s">
        <v>726</v>
      </c>
      <c r="F256" s="187" t="s">
        <v>1612</v>
      </c>
      <c r="H256" s="188" t="s">
        <v>726</v>
      </c>
      <c r="I256" s="189"/>
      <c r="L256" s="184"/>
      <c r="M256" s="190"/>
      <c r="N256" s="191"/>
      <c r="O256" s="191"/>
      <c r="P256" s="191"/>
      <c r="Q256" s="191"/>
      <c r="R256" s="191"/>
      <c r="S256" s="191"/>
      <c r="T256" s="192"/>
      <c r="AT256" s="188" t="s">
        <v>896</v>
      </c>
      <c r="AU256" s="188" t="s">
        <v>802</v>
      </c>
      <c r="AV256" s="11" t="s">
        <v>799</v>
      </c>
      <c r="AW256" s="11" t="s">
        <v>755</v>
      </c>
      <c r="AX256" s="11" t="s">
        <v>791</v>
      </c>
      <c r="AY256" s="188" t="s">
        <v>887</v>
      </c>
    </row>
    <row r="257" spans="2:65" s="12" customFormat="1">
      <c r="B257" s="193"/>
      <c r="D257" s="185" t="s">
        <v>896</v>
      </c>
      <c r="E257" s="202" t="s">
        <v>726</v>
      </c>
      <c r="F257" s="203" t="s">
        <v>1613</v>
      </c>
      <c r="H257" s="204">
        <v>28.495999999999999</v>
      </c>
      <c r="I257" s="198"/>
      <c r="L257" s="193"/>
      <c r="M257" s="199"/>
      <c r="N257" s="200"/>
      <c r="O257" s="200"/>
      <c r="P257" s="200"/>
      <c r="Q257" s="200"/>
      <c r="R257" s="200"/>
      <c r="S257" s="200"/>
      <c r="T257" s="201"/>
      <c r="AT257" s="202" t="s">
        <v>896</v>
      </c>
      <c r="AU257" s="202" t="s">
        <v>802</v>
      </c>
      <c r="AV257" s="12" t="s">
        <v>802</v>
      </c>
      <c r="AW257" s="12" t="s">
        <v>755</v>
      </c>
      <c r="AX257" s="12" t="s">
        <v>791</v>
      </c>
      <c r="AY257" s="202" t="s">
        <v>887</v>
      </c>
    </row>
    <row r="258" spans="2:65" s="11" customFormat="1">
      <c r="B258" s="184"/>
      <c r="D258" s="185" t="s">
        <v>896</v>
      </c>
      <c r="E258" s="186" t="s">
        <v>726</v>
      </c>
      <c r="F258" s="187" t="s">
        <v>1614</v>
      </c>
      <c r="H258" s="188" t="s">
        <v>726</v>
      </c>
      <c r="I258" s="189"/>
      <c r="L258" s="184"/>
      <c r="M258" s="190"/>
      <c r="N258" s="191"/>
      <c r="O258" s="191"/>
      <c r="P258" s="191"/>
      <c r="Q258" s="191"/>
      <c r="R258" s="191"/>
      <c r="S258" s="191"/>
      <c r="T258" s="192"/>
      <c r="AT258" s="188" t="s">
        <v>896</v>
      </c>
      <c r="AU258" s="188" t="s">
        <v>802</v>
      </c>
      <c r="AV258" s="11" t="s">
        <v>799</v>
      </c>
      <c r="AW258" s="11" t="s">
        <v>755</v>
      </c>
      <c r="AX258" s="11" t="s">
        <v>791</v>
      </c>
      <c r="AY258" s="188" t="s">
        <v>887</v>
      </c>
    </row>
    <row r="259" spans="2:65" s="12" customFormat="1">
      <c r="B259" s="193"/>
      <c r="D259" s="185" t="s">
        <v>896</v>
      </c>
      <c r="E259" s="202" t="s">
        <v>726</v>
      </c>
      <c r="F259" s="203" t="s">
        <v>1615</v>
      </c>
      <c r="H259" s="204">
        <v>37.119999999999997</v>
      </c>
      <c r="I259" s="198"/>
      <c r="L259" s="193"/>
      <c r="M259" s="199"/>
      <c r="N259" s="200"/>
      <c r="O259" s="200"/>
      <c r="P259" s="200"/>
      <c r="Q259" s="200"/>
      <c r="R259" s="200"/>
      <c r="S259" s="200"/>
      <c r="T259" s="201"/>
      <c r="AT259" s="202" t="s">
        <v>896</v>
      </c>
      <c r="AU259" s="202" t="s">
        <v>802</v>
      </c>
      <c r="AV259" s="12" t="s">
        <v>802</v>
      </c>
      <c r="AW259" s="12" t="s">
        <v>755</v>
      </c>
      <c r="AX259" s="12" t="s">
        <v>791</v>
      </c>
      <c r="AY259" s="202" t="s">
        <v>887</v>
      </c>
    </row>
    <row r="260" spans="2:65" s="11" customFormat="1">
      <c r="B260" s="184"/>
      <c r="D260" s="185" t="s">
        <v>896</v>
      </c>
      <c r="E260" s="186" t="s">
        <v>726</v>
      </c>
      <c r="F260" s="187" t="s">
        <v>1616</v>
      </c>
      <c r="H260" s="188" t="s">
        <v>726</v>
      </c>
      <c r="I260" s="189"/>
      <c r="L260" s="184"/>
      <c r="M260" s="190"/>
      <c r="N260" s="191"/>
      <c r="O260" s="191"/>
      <c r="P260" s="191"/>
      <c r="Q260" s="191"/>
      <c r="R260" s="191"/>
      <c r="S260" s="191"/>
      <c r="T260" s="192"/>
      <c r="AT260" s="188" t="s">
        <v>896</v>
      </c>
      <c r="AU260" s="188" t="s">
        <v>802</v>
      </c>
      <c r="AV260" s="11" t="s">
        <v>799</v>
      </c>
      <c r="AW260" s="11" t="s">
        <v>755</v>
      </c>
      <c r="AX260" s="11" t="s">
        <v>791</v>
      </c>
      <c r="AY260" s="188" t="s">
        <v>887</v>
      </c>
    </row>
    <row r="261" spans="2:65" s="12" customFormat="1">
      <c r="B261" s="193"/>
      <c r="D261" s="185" t="s">
        <v>896</v>
      </c>
      <c r="E261" s="202" t="s">
        <v>726</v>
      </c>
      <c r="F261" s="203" t="s">
        <v>1617</v>
      </c>
      <c r="H261" s="204">
        <v>29.952000000000002</v>
      </c>
      <c r="I261" s="198"/>
      <c r="L261" s="193"/>
      <c r="M261" s="199"/>
      <c r="N261" s="200"/>
      <c r="O261" s="200"/>
      <c r="P261" s="200"/>
      <c r="Q261" s="200"/>
      <c r="R261" s="200"/>
      <c r="S261" s="200"/>
      <c r="T261" s="201"/>
      <c r="AT261" s="202" t="s">
        <v>896</v>
      </c>
      <c r="AU261" s="202" t="s">
        <v>802</v>
      </c>
      <c r="AV261" s="12" t="s">
        <v>802</v>
      </c>
      <c r="AW261" s="12" t="s">
        <v>755</v>
      </c>
      <c r="AX261" s="12" t="s">
        <v>791</v>
      </c>
      <c r="AY261" s="202" t="s">
        <v>887</v>
      </c>
    </row>
    <row r="262" spans="2:65" s="11" customFormat="1">
      <c r="B262" s="184"/>
      <c r="D262" s="185" t="s">
        <v>896</v>
      </c>
      <c r="E262" s="186" t="s">
        <v>726</v>
      </c>
      <c r="F262" s="187" t="s">
        <v>1618</v>
      </c>
      <c r="H262" s="188" t="s">
        <v>726</v>
      </c>
      <c r="I262" s="189"/>
      <c r="L262" s="184"/>
      <c r="M262" s="190"/>
      <c r="N262" s="191"/>
      <c r="O262" s="191"/>
      <c r="P262" s="191"/>
      <c r="Q262" s="191"/>
      <c r="R262" s="191"/>
      <c r="S262" s="191"/>
      <c r="T262" s="192"/>
      <c r="AT262" s="188" t="s">
        <v>896</v>
      </c>
      <c r="AU262" s="188" t="s">
        <v>802</v>
      </c>
      <c r="AV262" s="11" t="s">
        <v>799</v>
      </c>
      <c r="AW262" s="11" t="s">
        <v>755</v>
      </c>
      <c r="AX262" s="11" t="s">
        <v>791</v>
      </c>
      <c r="AY262" s="188" t="s">
        <v>887</v>
      </c>
    </row>
    <row r="263" spans="2:65" s="12" customFormat="1">
      <c r="B263" s="193"/>
      <c r="D263" s="185" t="s">
        <v>896</v>
      </c>
      <c r="E263" s="202" t="s">
        <v>726</v>
      </c>
      <c r="F263" s="203" t="s">
        <v>1619</v>
      </c>
      <c r="H263" s="204">
        <v>23.92</v>
      </c>
      <c r="I263" s="198"/>
      <c r="L263" s="193"/>
      <c r="M263" s="199"/>
      <c r="N263" s="200"/>
      <c r="O263" s="200"/>
      <c r="P263" s="200"/>
      <c r="Q263" s="200"/>
      <c r="R263" s="200"/>
      <c r="S263" s="200"/>
      <c r="T263" s="201"/>
      <c r="AT263" s="202" t="s">
        <v>896</v>
      </c>
      <c r="AU263" s="202" t="s">
        <v>802</v>
      </c>
      <c r="AV263" s="12" t="s">
        <v>802</v>
      </c>
      <c r="AW263" s="12" t="s">
        <v>755</v>
      </c>
      <c r="AX263" s="12" t="s">
        <v>791</v>
      </c>
      <c r="AY263" s="202" t="s">
        <v>887</v>
      </c>
    </row>
    <row r="264" spans="2:65" s="11" customFormat="1">
      <c r="B264" s="184"/>
      <c r="D264" s="185" t="s">
        <v>896</v>
      </c>
      <c r="E264" s="186" t="s">
        <v>726</v>
      </c>
      <c r="F264" s="187" t="s">
        <v>1620</v>
      </c>
      <c r="H264" s="188" t="s">
        <v>726</v>
      </c>
      <c r="I264" s="189"/>
      <c r="L264" s="184"/>
      <c r="M264" s="190"/>
      <c r="N264" s="191"/>
      <c r="O264" s="191"/>
      <c r="P264" s="191"/>
      <c r="Q264" s="191"/>
      <c r="R264" s="191"/>
      <c r="S264" s="191"/>
      <c r="T264" s="192"/>
      <c r="AT264" s="188" t="s">
        <v>896</v>
      </c>
      <c r="AU264" s="188" t="s">
        <v>802</v>
      </c>
      <c r="AV264" s="11" t="s">
        <v>799</v>
      </c>
      <c r="AW264" s="11" t="s">
        <v>755</v>
      </c>
      <c r="AX264" s="11" t="s">
        <v>791</v>
      </c>
      <c r="AY264" s="188" t="s">
        <v>887</v>
      </c>
    </row>
    <row r="265" spans="2:65" s="12" customFormat="1">
      <c r="B265" s="193"/>
      <c r="D265" s="185" t="s">
        <v>896</v>
      </c>
      <c r="E265" s="202" t="s">
        <v>726</v>
      </c>
      <c r="F265" s="203" t="s">
        <v>1621</v>
      </c>
      <c r="H265" s="204">
        <v>37.392000000000003</v>
      </c>
      <c r="I265" s="198"/>
      <c r="L265" s="193"/>
      <c r="M265" s="199"/>
      <c r="N265" s="200"/>
      <c r="O265" s="200"/>
      <c r="P265" s="200"/>
      <c r="Q265" s="200"/>
      <c r="R265" s="200"/>
      <c r="S265" s="200"/>
      <c r="T265" s="201"/>
      <c r="AT265" s="202" t="s">
        <v>896</v>
      </c>
      <c r="AU265" s="202" t="s">
        <v>802</v>
      </c>
      <c r="AV265" s="12" t="s">
        <v>802</v>
      </c>
      <c r="AW265" s="12" t="s">
        <v>755</v>
      </c>
      <c r="AX265" s="12" t="s">
        <v>791</v>
      </c>
      <c r="AY265" s="202" t="s">
        <v>887</v>
      </c>
    </row>
    <row r="266" spans="2:65" s="11" customFormat="1">
      <c r="B266" s="184"/>
      <c r="D266" s="185" t="s">
        <v>896</v>
      </c>
      <c r="E266" s="186" t="s">
        <v>726</v>
      </c>
      <c r="F266" s="187" t="s">
        <v>1622</v>
      </c>
      <c r="H266" s="188" t="s">
        <v>726</v>
      </c>
      <c r="I266" s="189"/>
      <c r="L266" s="184"/>
      <c r="M266" s="190"/>
      <c r="N266" s="191"/>
      <c r="O266" s="191"/>
      <c r="P266" s="191"/>
      <c r="Q266" s="191"/>
      <c r="R266" s="191"/>
      <c r="S266" s="191"/>
      <c r="T266" s="192"/>
      <c r="AT266" s="188" t="s">
        <v>896</v>
      </c>
      <c r="AU266" s="188" t="s">
        <v>802</v>
      </c>
      <c r="AV266" s="11" t="s">
        <v>799</v>
      </c>
      <c r="AW266" s="11" t="s">
        <v>755</v>
      </c>
      <c r="AX266" s="11" t="s">
        <v>791</v>
      </c>
      <c r="AY266" s="188" t="s">
        <v>887</v>
      </c>
    </row>
    <row r="267" spans="2:65" s="12" customFormat="1">
      <c r="B267" s="193"/>
      <c r="D267" s="185" t="s">
        <v>896</v>
      </c>
      <c r="E267" s="202" t="s">
        <v>726</v>
      </c>
      <c r="F267" s="203" t="s">
        <v>1623</v>
      </c>
      <c r="H267" s="204">
        <v>30.6</v>
      </c>
      <c r="I267" s="198"/>
      <c r="L267" s="193"/>
      <c r="M267" s="199"/>
      <c r="N267" s="200"/>
      <c r="O267" s="200"/>
      <c r="P267" s="200"/>
      <c r="Q267" s="200"/>
      <c r="R267" s="200"/>
      <c r="S267" s="200"/>
      <c r="T267" s="201"/>
      <c r="AT267" s="202" t="s">
        <v>896</v>
      </c>
      <c r="AU267" s="202" t="s">
        <v>802</v>
      </c>
      <c r="AV267" s="12" t="s">
        <v>802</v>
      </c>
      <c r="AW267" s="12" t="s">
        <v>755</v>
      </c>
      <c r="AX267" s="12" t="s">
        <v>791</v>
      </c>
      <c r="AY267" s="202" t="s">
        <v>887</v>
      </c>
    </row>
    <row r="268" spans="2:65" s="11" customFormat="1">
      <c r="B268" s="184"/>
      <c r="D268" s="185" t="s">
        <v>896</v>
      </c>
      <c r="E268" s="186" t="s">
        <v>726</v>
      </c>
      <c r="F268" s="187" t="s">
        <v>1574</v>
      </c>
      <c r="H268" s="188" t="s">
        <v>726</v>
      </c>
      <c r="I268" s="189"/>
      <c r="L268" s="184"/>
      <c r="M268" s="190"/>
      <c r="N268" s="191"/>
      <c r="O268" s="191"/>
      <c r="P268" s="191"/>
      <c r="Q268" s="191"/>
      <c r="R268" s="191"/>
      <c r="S268" s="191"/>
      <c r="T268" s="192"/>
      <c r="AT268" s="188" t="s">
        <v>896</v>
      </c>
      <c r="AU268" s="188" t="s">
        <v>802</v>
      </c>
      <c r="AV268" s="11" t="s">
        <v>799</v>
      </c>
      <c r="AW268" s="11" t="s">
        <v>755</v>
      </c>
      <c r="AX268" s="11" t="s">
        <v>791</v>
      </c>
      <c r="AY268" s="188" t="s">
        <v>887</v>
      </c>
    </row>
    <row r="269" spans="2:65" s="12" customFormat="1">
      <c r="B269" s="193"/>
      <c r="D269" s="185" t="s">
        <v>896</v>
      </c>
      <c r="E269" s="202" t="s">
        <v>726</v>
      </c>
      <c r="F269" s="203" t="s">
        <v>1624</v>
      </c>
      <c r="H269" s="204">
        <v>55.74</v>
      </c>
      <c r="I269" s="198"/>
      <c r="L269" s="193"/>
      <c r="M269" s="199"/>
      <c r="N269" s="200"/>
      <c r="O269" s="200"/>
      <c r="P269" s="200"/>
      <c r="Q269" s="200"/>
      <c r="R269" s="200"/>
      <c r="S269" s="200"/>
      <c r="T269" s="201"/>
      <c r="AT269" s="202" t="s">
        <v>896</v>
      </c>
      <c r="AU269" s="202" t="s">
        <v>802</v>
      </c>
      <c r="AV269" s="12" t="s">
        <v>802</v>
      </c>
      <c r="AW269" s="12" t="s">
        <v>755</v>
      </c>
      <c r="AX269" s="12" t="s">
        <v>791</v>
      </c>
      <c r="AY269" s="202" t="s">
        <v>887</v>
      </c>
    </row>
    <row r="270" spans="2:65" s="14" customFormat="1">
      <c r="B270" s="213"/>
      <c r="D270" s="194" t="s">
        <v>896</v>
      </c>
      <c r="E270" s="214" t="s">
        <v>726</v>
      </c>
      <c r="F270" s="215" t="s">
        <v>966</v>
      </c>
      <c r="H270" s="216">
        <v>243.22</v>
      </c>
      <c r="I270" s="217"/>
      <c r="L270" s="213"/>
      <c r="M270" s="218"/>
      <c r="N270" s="219"/>
      <c r="O270" s="219"/>
      <c r="P270" s="219"/>
      <c r="Q270" s="219"/>
      <c r="R270" s="219"/>
      <c r="S270" s="219"/>
      <c r="T270" s="220"/>
      <c r="AT270" s="221" t="s">
        <v>896</v>
      </c>
      <c r="AU270" s="221" t="s">
        <v>802</v>
      </c>
      <c r="AV270" s="14" t="s">
        <v>894</v>
      </c>
      <c r="AW270" s="14" t="s">
        <v>755</v>
      </c>
      <c r="AX270" s="14" t="s">
        <v>799</v>
      </c>
      <c r="AY270" s="221" t="s">
        <v>887</v>
      </c>
    </row>
    <row r="271" spans="2:65" s="1" customFormat="1" ht="44.25" customHeight="1">
      <c r="B271" s="171"/>
      <c r="C271" s="172" t="s">
        <v>1058</v>
      </c>
      <c r="D271" s="172" t="s">
        <v>889</v>
      </c>
      <c r="E271" s="173" t="s">
        <v>1628</v>
      </c>
      <c r="F271" s="174" t="s">
        <v>1629</v>
      </c>
      <c r="G271" s="175" t="s">
        <v>927</v>
      </c>
      <c r="H271" s="176">
        <v>143.11199999999999</v>
      </c>
      <c r="I271" s="177"/>
      <c r="J271" s="178">
        <f>ROUND(I271*H271,2)</f>
        <v>0</v>
      </c>
      <c r="K271" s="174" t="s">
        <v>893</v>
      </c>
      <c r="L271" s="41"/>
      <c r="M271" s="179" t="s">
        <v>726</v>
      </c>
      <c r="N271" s="180" t="s">
        <v>762</v>
      </c>
      <c r="O271" s="42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AR271" s="24" t="s">
        <v>894</v>
      </c>
      <c r="AT271" s="24" t="s">
        <v>889</v>
      </c>
      <c r="AU271" s="24" t="s">
        <v>802</v>
      </c>
      <c r="AY271" s="24" t="s">
        <v>887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24" t="s">
        <v>799</v>
      </c>
      <c r="BK271" s="183">
        <f>ROUND(I271*H271,2)</f>
        <v>0</v>
      </c>
      <c r="BL271" s="24" t="s">
        <v>894</v>
      </c>
      <c r="BM271" s="24" t="s">
        <v>1630</v>
      </c>
    </row>
    <row r="272" spans="2:65" s="11" customFormat="1">
      <c r="B272" s="184"/>
      <c r="D272" s="185" t="s">
        <v>896</v>
      </c>
      <c r="E272" s="186" t="s">
        <v>726</v>
      </c>
      <c r="F272" s="187" t="s">
        <v>1631</v>
      </c>
      <c r="H272" s="188" t="s">
        <v>726</v>
      </c>
      <c r="I272" s="189"/>
      <c r="L272" s="184"/>
      <c r="M272" s="190"/>
      <c r="N272" s="191"/>
      <c r="O272" s="191"/>
      <c r="P272" s="191"/>
      <c r="Q272" s="191"/>
      <c r="R272" s="191"/>
      <c r="S272" s="191"/>
      <c r="T272" s="192"/>
      <c r="AT272" s="188" t="s">
        <v>896</v>
      </c>
      <c r="AU272" s="188" t="s">
        <v>802</v>
      </c>
      <c r="AV272" s="11" t="s">
        <v>799</v>
      </c>
      <c r="AW272" s="11" t="s">
        <v>755</v>
      </c>
      <c r="AX272" s="11" t="s">
        <v>791</v>
      </c>
      <c r="AY272" s="188" t="s">
        <v>887</v>
      </c>
    </row>
    <row r="273" spans="2:65" s="11" customFormat="1">
      <c r="B273" s="184"/>
      <c r="D273" s="185" t="s">
        <v>896</v>
      </c>
      <c r="E273" s="186" t="s">
        <v>726</v>
      </c>
      <c r="F273" s="187" t="s">
        <v>1632</v>
      </c>
      <c r="H273" s="188" t="s">
        <v>726</v>
      </c>
      <c r="I273" s="189"/>
      <c r="L273" s="184"/>
      <c r="M273" s="190"/>
      <c r="N273" s="191"/>
      <c r="O273" s="191"/>
      <c r="P273" s="191"/>
      <c r="Q273" s="191"/>
      <c r="R273" s="191"/>
      <c r="S273" s="191"/>
      <c r="T273" s="192"/>
      <c r="AT273" s="188" t="s">
        <v>896</v>
      </c>
      <c r="AU273" s="188" t="s">
        <v>802</v>
      </c>
      <c r="AV273" s="11" t="s">
        <v>799</v>
      </c>
      <c r="AW273" s="11" t="s">
        <v>755</v>
      </c>
      <c r="AX273" s="11" t="s">
        <v>791</v>
      </c>
      <c r="AY273" s="188" t="s">
        <v>887</v>
      </c>
    </row>
    <row r="274" spans="2:65" s="12" customFormat="1">
      <c r="B274" s="193"/>
      <c r="D274" s="185" t="s">
        <v>896</v>
      </c>
      <c r="E274" s="202" t="s">
        <v>726</v>
      </c>
      <c r="F274" s="203" t="s">
        <v>1633</v>
      </c>
      <c r="H274" s="204">
        <v>8.5619999999999994</v>
      </c>
      <c r="I274" s="198"/>
      <c r="L274" s="193"/>
      <c r="M274" s="199"/>
      <c r="N274" s="200"/>
      <c r="O274" s="200"/>
      <c r="P274" s="200"/>
      <c r="Q274" s="200"/>
      <c r="R274" s="200"/>
      <c r="S274" s="200"/>
      <c r="T274" s="201"/>
      <c r="AT274" s="202" t="s">
        <v>896</v>
      </c>
      <c r="AU274" s="202" t="s">
        <v>802</v>
      </c>
      <c r="AV274" s="12" t="s">
        <v>802</v>
      </c>
      <c r="AW274" s="12" t="s">
        <v>755</v>
      </c>
      <c r="AX274" s="12" t="s">
        <v>791</v>
      </c>
      <c r="AY274" s="202" t="s">
        <v>887</v>
      </c>
    </row>
    <row r="275" spans="2:65" s="11" customFormat="1">
      <c r="B275" s="184"/>
      <c r="D275" s="185" t="s">
        <v>896</v>
      </c>
      <c r="E275" s="186" t="s">
        <v>726</v>
      </c>
      <c r="F275" s="187" t="s">
        <v>1634</v>
      </c>
      <c r="H275" s="188" t="s">
        <v>726</v>
      </c>
      <c r="I275" s="189"/>
      <c r="L275" s="184"/>
      <c r="M275" s="190"/>
      <c r="N275" s="191"/>
      <c r="O275" s="191"/>
      <c r="P275" s="191"/>
      <c r="Q275" s="191"/>
      <c r="R275" s="191"/>
      <c r="S275" s="191"/>
      <c r="T275" s="192"/>
      <c r="AT275" s="188" t="s">
        <v>896</v>
      </c>
      <c r="AU275" s="188" t="s">
        <v>802</v>
      </c>
      <c r="AV275" s="11" t="s">
        <v>799</v>
      </c>
      <c r="AW275" s="11" t="s">
        <v>755</v>
      </c>
      <c r="AX275" s="11" t="s">
        <v>791</v>
      </c>
      <c r="AY275" s="188" t="s">
        <v>887</v>
      </c>
    </row>
    <row r="276" spans="2:65" s="11" customFormat="1">
      <c r="B276" s="184"/>
      <c r="D276" s="185" t="s">
        <v>896</v>
      </c>
      <c r="E276" s="186" t="s">
        <v>726</v>
      </c>
      <c r="F276" s="187" t="s">
        <v>1545</v>
      </c>
      <c r="H276" s="188" t="s">
        <v>726</v>
      </c>
      <c r="I276" s="189"/>
      <c r="L276" s="184"/>
      <c r="M276" s="190"/>
      <c r="N276" s="191"/>
      <c r="O276" s="191"/>
      <c r="P276" s="191"/>
      <c r="Q276" s="191"/>
      <c r="R276" s="191"/>
      <c r="S276" s="191"/>
      <c r="T276" s="192"/>
      <c r="AT276" s="188" t="s">
        <v>896</v>
      </c>
      <c r="AU276" s="188" t="s">
        <v>802</v>
      </c>
      <c r="AV276" s="11" t="s">
        <v>799</v>
      </c>
      <c r="AW276" s="11" t="s">
        <v>755</v>
      </c>
      <c r="AX276" s="11" t="s">
        <v>791</v>
      </c>
      <c r="AY276" s="188" t="s">
        <v>887</v>
      </c>
    </row>
    <row r="277" spans="2:65" s="12" customFormat="1">
      <c r="B277" s="193"/>
      <c r="D277" s="185" t="s">
        <v>896</v>
      </c>
      <c r="E277" s="202" t="s">
        <v>726</v>
      </c>
      <c r="F277" s="203" t="s">
        <v>1635</v>
      </c>
      <c r="H277" s="204">
        <v>134.55000000000001</v>
      </c>
      <c r="I277" s="198"/>
      <c r="L277" s="193"/>
      <c r="M277" s="199"/>
      <c r="N277" s="200"/>
      <c r="O277" s="200"/>
      <c r="P277" s="200"/>
      <c r="Q277" s="200"/>
      <c r="R277" s="200"/>
      <c r="S277" s="200"/>
      <c r="T277" s="201"/>
      <c r="AT277" s="202" t="s">
        <v>896</v>
      </c>
      <c r="AU277" s="202" t="s">
        <v>802</v>
      </c>
      <c r="AV277" s="12" t="s">
        <v>802</v>
      </c>
      <c r="AW277" s="12" t="s">
        <v>755</v>
      </c>
      <c r="AX277" s="12" t="s">
        <v>791</v>
      </c>
      <c r="AY277" s="202" t="s">
        <v>887</v>
      </c>
    </row>
    <row r="278" spans="2:65" s="14" customFormat="1">
      <c r="B278" s="213"/>
      <c r="D278" s="194" t="s">
        <v>896</v>
      </c>
      <c r="E278" s="214" t="s">
        <v>726</v>
      </c>
      <c r="F278" s="215" t="s">
        <v>966</v>
      </c>
      <c r="H278" s="216">
        <v>143.11199999999999</v>
      </c>
      <c r="I278" s="217"/>
      <c r="L278" s="213"/>
      <c r="M278" s="218"/>
      <c r="N278" s="219"/>
      <c r="O278" s="219"/>
      <c r="P278" s="219"/>
      <c r="Q278" s="219"/>
      <c r="R278" s="219"/>
      <c r="S278" s="219"/>
      <c r="T278" s="220"/>
      <c r="AT278" s="221" t="s">
        <v>896</v>
      </c>
      <c r="AU278" s="221" t="s">
        <v>802</v>
      </c>
      <c r="AV278" s="14" t="s">
        <v>894</v>
      </c>
      <c r="AW278" s="14" t="s">
        <v>755</v>
      </c>
      <c r="AX278" s="14" t="s">
        <v>799</v>
      </c>
      <c r="AY278" s="221" t="s">
        <v>887</v>
      </c>
    </row>
    <row r="279" spans="2:65" s="1" customFormat="1" ht="44.25" customHeight="1">
      <c r="B279" s="171"/>
      <c r="C279" s="172" t="s">
        <v>1066</v>
      </c>
      <c r="D279" s="172" t="s">
        <v>889</v>
      </c>
      <c r="E279" s="173" t="s">
        <v>1636</v>
      </c>
      <c r="F279" s="174" t="s">
        <v>1637</v>
      </c>
      <c r="G279" s="175" t="s">
        <v>927</v>
      </c>
      <c r="H279" s="176">
        <v>15.901</v>
      </c>
      <c r="I279" s="177"/>
      <c r="J279" s="178">
        <f>ROUND(I279*H279,2)</f>
        <v>0</v>
      </c>
      <c r="K279" s="174" t="s">
        <v>893</v>
      </c>
      <c r="L279" s="41"/>
      <c r="M279" s="179" t="s">
        <v>726</v>
      </c>
      <c r="N279" s="180" t="s">
        <v>762</v>
      </c>
      <c r="O279" s="42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AR279" s="24" t="s">
        <v>894</v>
      </c>
      <c r="AT279" s="24" t="s">
        <v>889</v>
      </c>
      <c r="AU279" s="24" t="s">
        <v>802</v>
      </c>
      <c r="AY279" s="24" t="s">
        <v>887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24" t="s">
        <v>799</v>
      </c>
      <c r="BK279" s="183">
        <f>ROUND(I279*H279,2)</f>
        <v>0</v>
      </c>
      <c r="BL279" s="24" t="s">
        <v>894</v>
      </c>
      <c r="BM279" s="24" t="s">
        <v>1638</v>
      </c>
    </row>
    <row r="280" spans="2:65" s="11" customFormat="1">
      <c r="B280" s="184"/>
      <c r="D280" s="185" t="s">
        <v>896</v>
      </c>
      <c r="E280" s="186" t="s">
        <v>726</v>
      </c>
      <c r="F280" s="187" t="s">
        <v>1631</v>
      </c>
      <c r="H280" s="188" t="s">
        <v>726</v>
      </c>
      <c r="I280" s="189"/>
      <c r="L280" s="184"/>
      <c r="M280" s="190"/>
      <c r="N280" s="191"/>
      <c r="O280" s="191"/>
      <c r="P280" s="191"/>
      <c r="Q280" s="191"/>
      <c r="R280" s="191"/>
      <c r="S280" s="191"/>
      <c r="T280" s="192"/>
      <c r="AT280" s="188" t="s">
        <v>896</v>
      </c>
      <c r="AU280" s="188" t="s">
        <v>802</v>
      </c>
      <c r="AV280" s="11" t="s">
        <v>799</v>
      </c>
      <c r="AW280" s="11" t="s">
        <v>755</v>
      </c>
      <c r="AX280" s="11" t="s">
        <v>791</v>
      </c>
      <c r="AY280" s="188" t="s">
        <v>887</v>
      </c>
    </row>
    <row r="281" spans="2:65" s="11" customFormat="1">
      <c r="B281" s="184"/>
      <c r="D281" s="185" t="s">
        <v>896</v>
      </c>
      <c r="E281" s="186" t="s">
        <v>726</v>
      </c>
      <c r="F281" s="187" t="s">
        <v>1632</v>
      </c>
      <c r="H281" s="188" t="s">
        <v>726</v>
      </c>
      <c r="I281" s="189"/>
      <c r="L281" s="184"/>
      <c r="M281" s="190"/>
      <c r="N281" s="191"/>
      <c r="O281" s="191"/>
      <c r="P281" s="191"/>
      <c r="Q281" s="191"/>
      <c r="R281" s="191"/>
      <c r="S281" s="191"/>
      <c r="T281" s="192"/>
      <c r="AT281" s="188" t="s">
        <v>896</v>
      </c>
      <c r="AU281" s="188" t="s">
        <v>802</v>
      </c>
      <c r="AV281" s="11" t="s">
        <v>799</v>
      </c>
      <c r="AW281" s="11" t="s">
        <v>755</v>
      </c>
      <c r="AX281" s="11" t="s">
        <v>791</v>
      </c>
      <c r="AY281" s="188" t="s">
        <v>887</v>
      </c>
    </row>
    <row r="282" spans="2:65" s="12" customFormat="1">
      <c r="B282" s="193"/>
      <c r="D282" s="185" t="s">
        <v>896</v>
      </c>
      <c r="E282" s="202" t="s">
        <v>726</v>
      </c>
      <c r="F282" s="203" t="s">
        <v>1639</v>
      </c>
      <c r="H282" s="204">
        <v>0.95099999999999996</v>
      </c>
      <c r="I282" s="198"/>
      <c r="L282" s="193"/>
      <c r="M282" s="199"/>
      <c r="N282" s="200"/>
      <c r="O282" s="200"/>
      <c r="P282" s="200"/>
      <c r="Q282" s="200"/>
      <c r="R282" s="200"/>
      <c r="S282" s="200"/>
      <c r="T282" s="201"/>
      <c r="AT282" s="202" t="s">
        <v>896</v>
      </c>
      <c r="AU282" s="202" t="s">
        <v>802</v>
      </c>
      <c r="AV282" s="12" t="s">
        <v>802</v>
      </c>
      <c r="AW282" s="12" t="s">
        <v>755</v>
      </c>
      <c r="AX282" s="12" t="s">
        <v>791</v>
      </c>
      <c r="AY282" s="202" t="s">
        <v>887</v>
      </c>
    </row>
    <row r="283" spans="2:65" s="11" customFormat="1">
      <c r="B283" s="184"/>
      <c r="D283" s="185" t="s">
        <v>896</v>
      </c>
      <c r="E283" s="186" t="s">
        <v>726</v>
      </c>
      <c r="F283" s="187" t="s">
        <v>1634</v>
      </c>
      <c r="H283" s="188" t="s">
        <v>726</v>
      </c>
      <c r="I283" s="189"/>
      <c r="L283" s="184"/>
      <c r="M283" s="190"/>
      <c r="N283" s="191"/>
      <c r="O283" s="191"/>
      <c r="P283" s="191"/>
      <c r="Q283" s="191"/>
      <c r="R283" s="191"/>
      <c r="S283" s="191"/>
      <c r="T283" s="192"/>
      <c r="AT283" s="188" t="s">
        <v>896</v>
      </c>
      <c r="AU283" s="188" t="s">
        <v>802</v>
      </c>
      <c r="AV283" s="11" t="s">
        <v>799</v>
      </c>
      <c r="AW283" s="11" t="s">
        <v>755</v>
      </c>
      <c r="AX283" s="11" t="s">
        <v>791</v>
      </c>
      <c r="AY283" s="188" t="s">
        <v>887</v>
      </c>
    </row>
    <row r="284" spans="2:65" s="11" customFormat="1">
      <c r="B284" s="184"/>
      <c r="D284" s="185" t="s">
        <v>896</v>
      </c>
      <c r="E284" s="186" t="s">
        <v>726</v>
      </c>
      <c r="F284" s="187" t="s">
        <v>1545</v>
      </c>
      <c r="H284" s="188" t="s">
        <v>726</v>
      </c>
      <c r="I284" s="189"/>
      <c r="L284" s="184"/>
      <c r="M284" s="190"/>
      <c r="N284" s="191"/>
      <c r="O284" s="191"/>
      <c r="P284" s="191"/>
      <c r="Q284" s="191"/>
      <c r="R284" s="191"/>
      <c r="S284" s="191"/>
      <c r="T284" s="192"/>
      <c r="AT284" s="188" t="s">
        <v>896</v>
      </c>
      <c r="AU284" s="188" t="s">
        <v>802</v>
      </c>
      <c r="AV284" s="11" t="s">
        <v>799</v>
      </c>
      <c r="AW284" s="11" t="s">
        <v>755</v>
      </c>
      <c r="AX284" s="11" t="s">
        <v>791</v>
      </c>
      <c r="AY284" s="188" t="s">
        <v>887</v>
      </c>
    </row>
    <row r="285" spans="2:65" s="12" customFormat="1">
      <c r="B285" s="193"/>
      <c r="D285" s="185" t="s">
        <v>896</v>
      </c>
      <c r="E285" s="202" t="s">
        <v>726</v>
      </c>
      <c r="F285" s="203" t="s">
        <v>1640</v>
      </c>
      <c r="H285" s="204">
        <v>14.95</v>
      </c>
      <c r="I285" s="198"/>
      <c r="L285" s="193"/>
      <c r="M285" s="199"/>
      <c r="N285" s="200"/>
      <c r="O285" s="200"/>
      <c r="P285" s="200"/>
      <c r="Q285" s="200"/>
      <c r="R285" s="200"/>
      <c r="S285" s="200"/>
      <c r="T285" s="201"/>
      <c r="AT285" s="202" t="s">
        <v>896</v>
      </c>
      <c r="AU285" s="202" t="s">
        <v>802</v>
      </c>
      <c r="AV285" s="12" t="s">
        <v>802</v>
      </c>
      <c r="AW285" s="12" t="s">
        <v>755</v>
      </c>
      <c r="AX285" s="12" t="s">
        <v>791</v>
      </c>
      <c r="AY285" s="202" t="s">
        <v>887</v>
      </c>
    </row>
    <row r="286" spans="2:65" s="14" customFormat="1">
      <c r="B286" s="213"/>
      <c r="D286" s="194" t="s">
        <v>896</v>
      </c>
      <c r="E286" s="214" t="s">
        <v>726</v>
      </c>
      <c r="F286" s="215" t="s">
        <v>966</v>
      </c>
      <c r="H286" s="216">
        <v>15.901</v>
      </c>
      <c r="I286" s="217"/>
      <c r="L286" s="213"/>
      <c r="M286" s="218"/>
      <c r="N286" s="219"/>
      <c r="O286" s="219"/>
      <c r="P286" s="219"/>
      <c r="Q286" s="219"/>
      <c r="R286" s="219"/>
      <c r="S286" s="219"/>
      <c r="T286" s="220"/>
      <c r="AT286" s="221" t="s">
        <v>896</v>
      </c>
      <c r="AU286" s="221" t="s">
        <v>802</v>
      </c>
      <c r="AV286" s="14" t="s">
        <v>894</v>
      </c>
      <c r="AW286" s="14" t="s">
        <v>755</v>
      </c>
      <c r="AX286" s="14" t="s">
        <v>799</v>
      </c>
      <c r="AY286" s="221" t="s">
        <v>887</v>
      </c>
    </row>
    <row r="287" spans="2:65" s="1" customFormat="1" ht="44.25" customHeight="1">
      <c r="B287" s="171"/>
      <c r="C287" s="172" t="s">
        <v>1072</v>
      </c>
      <c r="D287" s="172" t="s">
        <v>889</v>
      </c>
      <c r="E287" s="173" t="s">
        <v>961</v>
      </c>
      <c r="F287" s="174" t="s">
        <v>962</v>
      </c>
      <c r="G287" s="175" t="s">
        <v>927</v>
      </c>
      <c r="H287" s="176">
        <v>420.137</v>
      </c>
      <c r="I287" s="177"/>
      <c r="J287" s="178">
        <f>ROUND(I287*H287,2)</f>
        <v>0</v>
      </c>
      <c r="K287" s="174" t="s">
        <v>893</v>
      </c>
      <c r="L287" s="41"/>
      <c r="M287" s="179" t="s">
        <v>726</v>
      </c>
      <c r="N287" s="180" t="s">
        <v>762</v>
      </c>
      <c r="O287" s="42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AR287" s="24" t="s">
        <v>894</v>
      </c>
      <c r="AT287" s="24" t="s">
        <v>889</v>
      </c>
      <c r="AU287" s="24" t="s">
        <v>802</v>
      </c>
      <c r="AY287" s="24" t="s">
        <v>887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24" t="s">
        <v>799</v>
      </c>
      <c r="BK287" s="183">
        <f>ROUND(I287*H287,2)</f>
        <v>0</v>
      </c>
      <c r="BL287" s="24" t="s">
        <v>894</v>
      </c>
      <c r="BM287" s="24" t="s">
        <v>1641</v>
      </c>
    </row>
    <row r="288" spans="2:65" s="11" customFormat="1">
      <c r="B288" s="184"/>
      <c r="D288" s="185" t="s">
        <v>896</v>
      </c>
      <c r="E288" s="186" t="s">
        <v>726</v>
      </c>
      <c r="F288" s="187" t="s">
        <v>1642</v>
      </c>
      <c r="H288" s="188" t="s">
        <v>726</v>
      </c>
      <c r="I288" s="189"/>
      <c r="L288" s="184"/>
      <c r="M288" s="190"/>
      <c r="N288" s="191"/>
      <c r="O288" s="191"/>
      <c r="P288" s="191"/>
      <c r="Q288" s="191"/>
      <c r="R288" s="191"/>
      <c r="S288" s="191"/>
      <c r="T288" s="192"/>
      <c r="AT288" s="188" t="s">
        <v>896</v>
      </c>
      <c r="AU288" s="188" t="s">
        <v>802</v>
      </c>
      <c r="AV288" s="11" t="s">
        <v>799</v>
      </c>
      <c r="AW288" s="11" t="s">
        <v>755</v>
      </c>
      <c r="AX288" s="11" t="s">
        <v>791</v>
      </c>
      <c r="AY288" s="188" t="s">
        <v>887</v>
      </c>
    </row>
    <row r="289" spans="2:65" s="11" customFormat="1">
      <c r="B289" s="184"/>
      <c r="D289" s="185" t="s">
        <v>896</v>
      </c>
      <c r="E289" s="186" t="s">
        <v>726</v>
      </c>
      <c r="F289" s="187" t="s">
        <v>1643</v>
      </c>
      <c r="H289" s="188" t="s">
        <v>726</v>
      </c>
      <c r="I289" s="189"/>
      <c r="L289" s="184"/>
      <c r="M289" s="190"/>
      <c r="N289" s="191"/>
      <c r="O289" s="191"/>
      <c r="P289" s="191"/>
      <c r="Q289" s="191"/>
      <c r="R289" s="191"/>
      <c r="S289" s="191"/>
      <c r="T289" s="192"/>
      <c r="AT289" s="188" t="s">
        <v>896</v>
      </c>
      <c r="AU289" s="188" t="s">
        <v>802</v>
      </c>
      <c r="AV289" s="11" t="s">
        <v>799</v>
      </c>
      <c r="AW289" s="11" t="s">
        <v>755</v>
      </c>
      <c r="AX289" s="11" t="s">
        <v>791</v>
      </c>
      <c r="AY289" s="188" t="s">
        <v>887</v>
      </c>
    </row>
    <row r="290" spans="2:65" s="12" customFormat="1">
      <c r="B290" s="193"/>
      <c r="D290" s="185" t="s">
        <v>896</v>
      </c>
      <c r="E290" s="202" t="s">
        <v>726</v>
      </c>
      <c r="F290" s="203" t="s">
        <v>1644</v>
      </c>
      <c r="H290" s="204">
        <v>107.02800000000001</v>
      </c>
      <c r="I290" s="198"/>
      <c r="L290" s="193"/>
      <c r="M290" s="199"/>
      <c r="N290" s="200"/>
      <c r="O290" s="200"/>
      <c r="P290" s="200"/>
      <c r="Q290" s="200"/>
      <c r="R290" s="200"/>
      <c r="S290" s="200"/>
      <c r="T290" s="201"/>
      <c r="AT290" s="202" t="s">
        <v>896</v>
      </c>
      <c r="AU290" s="202" t="s">
        <v>802</v>
      </c>
      <c r="AV290" s="12" t="s">
        <v>802</v>
      </c>
      <c r="AW290" s="12" t="s">
        <v>755</v>
      </c>
      <c r="AX290" s="12" t="s">
        <v>791</v>
      </c>
      <c r="AY290" s="202" t="s">
        <v>887</v>
      </c>
    </row>
    <row r="291" spans="2:65" s="11" customFormat="1">
      <c r="B291" s="184"/>
      <c r="D291" s="185" t="s">
        <v>896</v>
      </c>
      <c r="E291" s="186" t="s">
        <v>726</v>
      </c>
      <c r="F291" s="187" t="s">
        <v>1645</v>
      </c>
      <c r="H291" s="188" t="s">
        <v>726</v>
      </c>
      <c r="I291" s="189"/>
      <c r="L291" s="184"/>
      <c r="M291" s="190"/>
      <c r="N291" s="191"/>
      <c r="O291" s="191"/>
      <c r="P291" s="191"/>
      <c r="Q291" s="191"/>
      <c r="R291" s="191"/>
      <c r="S291" s="191"/>
      <c r="T291" s="192"/>
      <c r="AT291" s="188" t="s">
        <v>896</v>
      </c>
      <c r="AU291" s="188" t="s">
        <v>802</v>
      </c>
      <c r="AV291" s="11" t="s">
        <v>799</v>
      </c>
      <c r="AW291" s="11" t="s">
        <v>755</v>
      </c>
      <c r="AX291" s="11" t="s">
        <v>791</v>
      </c>
      <c r="AY291" s="188" t="s">
        <v>887</v>
      </c>
    </row>
    <row r="292" spans="2:65" s="12" customFormat="1">
      <c r="B292" s="193"/>
      <c r="D292" s="185" t="s">
        <v>896</v>
      </c>
      <c r="E292" s="202" t="s">
        <v>726</v>
      </c>
      <c r="F292" s="203" t="s">
        <v>1646</v>
      </c>
      <c r="H292" s="204">
        <v>285.38600000000002</v>
      </c>
      <c r="I292" s="198"/>
      <c r="L292" s="193"/>
      <c r="M292" s="199"/>
      <c r="N292" s="200"/>
      <c r="O292" s="200"/>
      <c r="P292" s="200"/>
      <c r="Q292" s="200"/>
      <c r="R292" s="200"/>
      <c r="S292" s="200"/>
      <c r="T292" s="201"/>
      <c r="AT292" s="202" t="s">
        <v>896</v>
      </c>
      <c r="AU292" s="202" t="s">
        <v>802</v>
      </c>
      <c r="AV292" s="12" t="s">
        <v>802</v>
      </c>
      <c r="AW292" s="12" t="s">
        <v>755</v>
      </c>
      <c r="AX292" s="12" t="s">
        <v>791</v>
      </c>
      <c r="AY292" s="202" t="s">
        <v>887</v>
      </c>
    </row>
    <row r="293" spans="2:65" s="11" customFormat="1">
      <c r="B293" s="184"/>
      <c r="D293" s="185" t="s">
        <v>896</v>
      </c>
      <c r="E293" s="186" t="s">
        <v>726</v>
      </c>
      <c r="F293" s="187" t="s">
        <v>1647</v>
      </c>
      <c r="H293" s="188" t="s">
        <v>726</v>
      </c>
      <c r="I293" s="189"/>
      <c r="L293" s="184"/>
      <c r="M293" s="190"/>
      <c r="N293" s="191"/>
      <c r="O293" s="191"/>
      <c r="P293" s="191"/>
      <c r="Q293" s="191"/>
      <c r="R293" s="191"/>
      <c r="S293" s="191"/>
      <c r="T293" s="192"/>
      <c r="AT293" s="188" t="s">
        <v>896</v>
      </c>
      <c r="AU293" s="188" t="s">
        <v>802</v>
      </c>
      <c r="AV293" s="11" t="s">
        <v>799</v>
      </c>
      <c r="AW293" s="11" t="s">
        <v>755</v>
      </c>
      <c r="AX293" s="11" t="s">
        <v>791</v>
      </c>
      <c r="AY293" s="188" t="s">
        <v>887</v>
      </c>
    </row>
    <row r="294" spans="2:65" s="12" customFormat="1">
      <c r="B294" s="193"/>
      <c r="D294" s="185" t="s">
        <v>896</v>
      </c>
      <c r="E294" s="202" t="s">
        <v>726</v>
      </c>
      <c r="F294" s="203" t="s">
        <v>1648</v>
      </c>
      <c r="H294" s="204">
        <v>27.722999999999999</v>
      </c>
      <c r="I294" s="198"/>
      <c r="L294" s="193"/>
      <c r="M294" s="199"/>
      <c r="N294" s="200"/>
      <c r="O294" s="200"/>
      <c r="P294" s="200"/>
      <c r="Q294" s="200"/>
      <c r="R294" s="200"/>
      <c r="S294" s="200"/>
      <c r="T294" s="201"/>
      <c r="AT294" s="202" t="s">
        <v>896</v>
      </c>
      <c r="AU294" s="202" t="s">
        <v>802</v>
      </c>
      <c r="AV294" s="12" t="s">
        <v>802</v>
      </c>
      <c r="AW294" s="12" t="s">
        <v>755</v>
      </c>
      <c r="AX294" s="12" t="s">
        <v>791</v>
      </c>
      <c r="AY294" s="202" t="s">
        <v>887</v>
      </c>
    </row>
    <row r="295" spans="2:65" s="14" customFormat="1">
      <c r="B295" s="213"/>
      <c r="D295" s="194" t="s">
        <v>896</v>
      </c>
      <c r="E295" s="214" t="s">
        <v>726</v>
      </c>
      <c r="F295" s="215" t="s">
        <v>966</v>
      </c>
      <c r="H295" s="216">
        <v>420.137</v>
      </c>
      <c r="I295" s="217"/>
      <c r="L295" s="213"/>
      <c r="M295" s="218"/>
      <c r="N295" s="219"/>
      <c r="O295" s="219"/>
      <c r="P295" s="219"/>
      <c r="Q295" s="219"/>
      <c r="R295" s="219"/>
      <c r="S295" s="219"/>
      <c r="T295" s="220"/>
      <c r="AT295" s="221" t="s">
        <v>896</v>
      </c>
      <c r="AU295" s="221" t="s">
        <v>802</v>
      </c>
      <c r="AV295" s="14" t="s">
        <v>894</v>
      </c>
      <c r="AW295" s="14" t="s">
        <v>755</v>
      </c>
      <c r="AX295" s="14" t="s">
        <v>799</v>
      </c>
      <c r="AY295" s="221" t="s">
        <v>887</v>
      </c>
    </row>
    <row r="296" spans="2:65" s="1" customFormat="1" ht="44.25" customHeight="1">
      <c r="B296" s="171"/>
      <c r="C296" s="172" t="s">
        <v>1079</v>
      </c>
      <c r="D296" s="172" t="s">
        <v>889</v>
      </c>
      <c r="E296" s="173" t="s">
        <v>1649</v>
      </c>
      <c r="F296" s="174" t="s">
        <v>1650</v>
      </c>
      <c r="G296" s="175" t="s">
        <v>927</v>
      </c>
      <c r="H296" s="176">
        <v>46.682000000000002</v>
      </c>
      <c r="I296" s="177"/>
      <c r="J296" s="178">
        <f>ROUND(I296*H296,2)</f>
        <v>0</v>
      </c>
      <c r="K296" s="174" t="s">
        <v>893</v>
      </c>
      <c r="L296" s="41"/>
      <c r="M296" s="179" t="s">
        <v>726</v>
      </c>
      <c r="N296" s="180" t="s">
        <v>762</v>
      </c>
      <c r="O296" s="42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AR296" s="24" t="s">
        <v>894</v>
      </c>
      <c r="AT296" s="24" t="s">
        <v>889</v>
      </c>
      <c r="AU296" s="24" t="s">
        <v>802</v>
      </c>
      <c r="AY296" s="24" t="s">
        <v>887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24" t="s">
        <v>799</v>
      </c>
      <c r="BK296" s="183">
        <f>ROUND(I296*H296,2)</f>
        <v>0</v>
      </c>
      <c r="BL296" s="24" t="s">
        <v>894</v>
      </c>
      <c r="BM296" s="24" t="s">
        <v>1651</v>
      </c>
    </row>
    <row r="297" spans="2:65" s="11" customFormat="1">
      <c r="B297" s="184"/>
      <c r="D297" s="185" t="s">
        <v>896</v>
      </c>
      <c r="E297" s="186" t="s">
        <v>726</v>
      </c>
      <c r="F297" s="187" t="s">
        <v>1642</v>
      </c>
      <c r="H297" s="188" t="s">
        <v>726</v>
      </c>
      <c r="I297" s="189"/>
      <c r="L297" s="184"/>
      <c r="M297" s="190"/>
      <c r="N297" s="191"/>
      <c r="O297" s="191"/>
      <c r="P297" s="191"/>
      <c r="Q297" s="191"/>
      <c r="R297" s="191"/>
      <c r="S297" s="191"/>
      <c r="T297" s="192"/>
      <c r="AT297" s="188" t="s">
        <v>896</v>
      </c>
      <c r="AU297" s="188" t="s">
        <v>802</v>
      </c>
      <c r="AV297" s="11" t="s">
        <v>799</v>
      </c>
      <c r="AW297" s="11" t="s">
        <v>755</v>
      </c>
      <c r="AX297" s="11" t="s">
        <v>791</v>
      </c>
      <c r="AY297" s="188" t="s">
        <v>887</v>
      </c>
    </row>
    <row r="298" spans="2:65" s="11" customFormat="1">
      <c r="B298" s="184"/>
      <c r="D298" s="185" t="s">
        <v>896</v>
      </c>
      <c r="E298" s="186" t="s">
        <v>726</v>
      </c>
      <c r="F298" s="187" t="s">
        <v>1643</v>
      </c>
      <c r="H298" s="188" t="s">
        <v>726</v>
      </c>
      <c r="I298" s="189"/>
      <c r="L298" s="184"/>
      <c r="M298" s="190"/>
      <c r="N298" s="191"/>
      <c r="O298" s="191"/>
      <c r="P298" s="191"/>
      <c r="Q298" s="191"/>
      <c r="R298" s="191"/>
      <c r="S298" s="191"/>
      <c r="T298" s="192"/>
      <c r="AT298" s="188" t="s">
        <v>896</v>
      </c>
      <c r="AU298" s="188" t="s">
        <v>802</v>
      </c>
      <c r="AV298" s="11" t="s">
        <v>799</v>
      </c>
      <c r="AW298" s="11" t="s">
        <v>755</v>
      </c>
      <c r="AX298" s="11" t="s">
        <v>791</v>
      </c>
      <c r="AY298" s="188" t="s">
        <v>887</v>
      </c>
    </row>
    <row r="299" spans="2:65" s="12" customFormat="1">
      <c r="B299" s="193"/>
      <c r="D299" s="185" t="s">
        <v>896</v>
      </c>
      <c r="E299" s="202" t="s">
        <v>726</v>
      </c>
      <c r="F299" s="203" t="s">
        <v>1652</v>
      </c>
      <c r="H299" s="204">
        <v>11.891999999999999</v>
      </c>
      <c r="I299" s="198"/>
      <c r="L299" s="193"/>
      <c r="M299" s="199"/>
      <c r="N299" s="200"/>
      <c r="O299" s="200"/>
      <c r="P299" s="200"/>
      <c r="Q299" s="200"/>
      <c r="R299" s="200"/>
      <c r="S299" s="200"/>
      <c r="T299" s="201"/>
      <c r="AT299" s="202" t="s">
        <v>896</v>
      </c>
      <c r="AU299" s="202" t="s">
        <v>802</v>
      </c>
      <c r="AV299" s="12" t="s">
        <v>802</v>
      </c>
      <c r="AW299" s="12" t="s">
        <v>755</v>
      </c>
      <c r="AX299" s="12" t="s">
        <v>791</v>
      </c>
      <c r="AY299" s="202" t="s">
        <v>887</v>
      </c>
    </row>
    <row r="300" spans="2:65" s="11" customFormat="1">
      <c r="B300" s="184"/>
      <c r="D300" s="185" t="s">
        <v>896</v>
      </c>
      <c r="E300" s="186" t="s">
        <v>726</v>
      </c>
      <c r="F300" s="187" t="s">
        <v>1645</v>
      </c>
      <c r="H300" s="188" t="s">
        <v>726</v>
      </c>
      <c r="I300" s="189"/>
      <c r="L300" s="184"/>
      <c r="M300" s="190"/>
      <c r="N300" s="191"/>
      <c r="O300" s="191"/>
      <c r="P300" s="191"/>
      <c r="Q300" s="191"/>
      <c r="R300" s="191"/>
      <c r="S300" s="191"/>
      <c r="T300" s="192"/>
      <c r="AT300" s="188" t="s">
        <v>896</v>
      </c>
      <c r="AU300" s="188" t="s">
        <v>802</v>
      </c>
      <c r="AV300" s="11" t="s">
        <v>799</v>
      </c>
      <c r="AW300" s="11" t="s">
        <v>755</v>
      </c>
      <c r="AX300" s="11" t="s">
        <v>791</v>
      </c>
      <c r="AY300" s="188" t="s">
        <v>887</v>
      </c>
    </row>
    <row r="301" spans="2:65" s="12" customFormat="1">
      <c r="B301" s="193"/>
      <c r="D301" s="185" t="s">
        <v>896</v>
      </c>
      <c r="E301" s="202" t="s">
        <v>726</v>
      </c>
      <c r="F301" s="203" t="s">
        <v>1653</v>
      </c>
      <c r="H301" s="204">
        <v>31.71</v>
      </c>
      <c r="I301" s="198"/>
      <c r="L301" s="193"/>
      <c r="M301" s="199"/>
      <c r="N301" s="200"/>
      <c r="O301" s="200"/>
      <c r="P301" s="200"/>
      <c r="Q301" s="200"/>
      <c r="R301" s="200"/>
      <c r="S301" s="200"/>
      <c r="T301" s="201"/>
      <c r="AT301" s="202" t="s">
        <v>896</v>
      </c>
      <c r="AU301" s="202" t="s">
        <v>802</v>
      </c>
      <c r="AV301" s="12" t="s">
        <v>802</v>
      </c>
      <c r="AW301" s="12" t="s">
        <v>755</v>
      </c>
      <c r="AX301" s="12" t="s">
        <v>791</v>
      </c>
      <c r="AY301" s="202" t="s">
        <v>887</v>
      </c>
    </row>
    <row r="302" spans="2:65" s="11" customFormat="1">
      <c r="B302" s="184"/>
      <c r="D302" s="185" t="s">
        <v>896</v>
      </c>
      <c r="E302" s="186" t="s">
        <v>726</v>
      </c>
      <c r="F302" s="187" t="s">
        <v>1647</v>
      </c>
      <c r="H302" s="188" t="s">
        <v>726</v>
      </c>
      <c r="I302" s="189"/>
      <c r="L302" s="184"/>
      <c r="M302" s="190"/>
      <c r="N302" s="191"/>
      <c r="O302" s="191"/>
      <c r="P302" s="191"/>
      <c r="Q302" s="191"/>
      <c r="R302" s="191"/>
      <c r="S302" s="191"/>
      <c r="T302" s="192"/>
      <c r="AT302" s="188" t="s">
        <v>896</v>
      </c>
      <c r="AU302" s="188" t="s">
        <v>802</v>
      </c>
      <c r="AV302" s="11" t="s">
        <v>799</v>
      </c>
      <c r="AW302" s="11" t="s">
        <v>755</v>
      </c>
      <c r="AX302" s="11" t="s">
        <v>791</v>
      </c>
      <c r="AY302" s="188" t="s">
        <v>887</v>
      </c>
    </row>
    <row r="303" spans="2:65" s="12" customFormat="1">
      <c r="B303" s="193"/>
      <c r="D303" s="185" t="s">
        <v>896</v>
      </c>
      <c r="E303" s="202" t="s">
        <v>726</v>
      </c>
      <c r="F303" s="203" t="s">
        <v>1654</v>
      </c>
      <c r="H303" s="204">
        <v>3.08</v>
      </c>
      <c r="I303" s="198"/>
      <c r="L303" s="193"/>
      <c r="M303" s="199"/>
      <c r="N303" s="200"/>
      <c r="O303" s="200"/>
      <c r="P303" s="200"/>
      <c r="Q303" s="200"/>
      <c r="R303" s="200"/>
      <c r="S303" s="200"/>
      <c r="T303" s="201"/>
      <c r="AT303" s="202" t="s">
        <v>896</v>
      </c>
      <c r="AU303" s="202" t="s">
        <v>802</v>
      </c>
      <c r="AV303" s="12" t="s">
        <v>802</v>
      </c>
      <c r="AW303" s="12" t="s">
        <v>755</v>
      </c>
      <c r="AX303" s="12" t="s">
        <v>791</v>
      </c>
      <c r="AY303" s="202" t="s">
        <v>887</v>
      </c>
    </row>
    <row r="304" spans="2:65" s="14" customFormat="1">
      <c r="B304" s="213"/>
      <c r="D304" s="194" t="s">
        <v>896</v>
      </c>
      <c r="E304" s="214" t="s">
        <v>726</v>
      </c>
      <c r="F304" s="215" t="s">
        <v>966</v>
      </c>
      <c r="H304" s="216">
        <v>46.682000000000002</v>
      </c>
      <c r="I304" s="217"/>
      <c r="L304" s="213"/>
      <c r="M304" s="218"/>
      <c r="N304" s="219"/>
      <c r="O304" s="219"/>
      <c r="P304" s="219"/>
      <c r="Q304" s="219"/>
      <c r="R304" s="219"/>
      <c r="S304" s="219"/>
      <c r="T304" s="220"/>
      <c r="AT304" s="221" t="s">
        <v>896</v>
      </c>
      <c r="AU304" s="221" t="s">
        <v>802</v>
      </c>
      <c r="AV304" s="14" t="s">
        <v>894</v>
      </c>
      <c r="AW304" s="14" t="s">
        <v>755</v>
      </c>
      <c r="AX304" s="14" t="s">
        <v>799</v>
      </c>
      <c r="AY304" s="221" t="s">
        <v>887</v>
      </c>
    </row>
    <row r="305" spans="2:65" s="1" customFormat="1" ht="22.5" customHeight="1">
      <c r="B305" s="171"/>
      <c r="C305" s="172" t="s">
        <v>1085</v>
      </c>
      <c r="D305" s="172" t="s">
        <v>889</v>
      </c>
      <c r="E305" s="173" t="s">
        <v>974</v>
      </c>
      <c r="F305" s="174" t="s">
        <v>975</v>
      </c>
      <c r="G305" s="175" t="s">
        <v>927</v>
      </c>
      <c r="H305" s="176">
        <v>466.81900000000002</v>
      </c>
      <c r="I305" s="177"/>
      <c r="J305" s="178">
        <f>ROUND(I305*H305,2)</f>
        <v>0</v>
      </c>
      <c r="K305" s="174" t="s">
        <v>893</v>
      </c>
      <c r="L305" s="41"/>
      <c r="M305" s="179" t="s">
        <v>726</v>
      </c>
      <c r="N305" s="180" t="s">
        <v>762</v>
      </c>
      <c r="O305" s="42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AR305" s="24" t="s">
        <v>894</v>
      </c>
      <c r="AT305" s="24" t="s">
        <v>889</v>
      </c>
      <c r="AU305" s="24" t="s">
        <v>802</v>
      </c>
      <c r="AY305" s="24" t="s">
        <v>887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24" t="s">
        <v>799</v>
      </c>
      <c r="BK305" s="183">
        <f>ROUND(I305*H305,2)</f>
        <v>0</v>
      </c>
      <c r="BL305" s="24" t="s">
        <v>894</v>
      </c>
      <c r="BM305" s="24" t="s">
        <v>1655</v>
      </c>
    </row>
    <row r="306" spans="2:65" s="12" customFormat="1">
      <c r="B306" s="193"/>
      <c r="D306" s="185" t="s">
        <v>896</v>
      </c>
      <c r="E306" s="202" t="s">
        <v>726</v>
      </c>
      <c r="F306" s="203" t="s">
        <v>1656</v>
      </c>
      <c r="H306" s="204">
        <v>420.137</v>
      </c>
      <c r="I306" s="198"/>
      <c r="L306" s="193"/>
      <c r="M306" s="199"/>
      <c r="N306" s="200"/>
      <c r="O306" s="200"/>
      <c r="P306" s="200"/>
      <c r="Q306" s="200"/>
      <c r="R306" s="200"/>
      <c r="S306" s="200"/>
      <c r="T306" s="201"/>
      <c r="AT306" s="202" t="s">
        <v>896</v>
      </c>
      <c r="AU306" s="202" t="s">
        <v>802</v>
      </c>
      <c r="AV306" s="12" t="s">
        <v>802</v>
      </c>
      <c r="AW306" s="12" t="s">
        <v>755</v>
      </c>
      <c r="AX306" s="12" t="s">
        <v>791</v>
      </c>
      <c r="AY306" s="202" t="s">
        <v>887</v>
      </c>
    </row>
    <row r="307" spans="2:65" s="12" customFormat="1">
      <c r="B307" s="193"/>
      <c r="D307" s="185" t="s">
        <v>896</v>
      </c>
      <c r="E307" s="202" t="s">
        <v>726</v>
      </c>
      <c r="F307" s="203" t="s">
        <v>1657</v>
      </c>
      <c r="H307" s="204">
        <v>46.682000000000002</v>
      </c>
      <c r="I307" s="198"/>
      <c r="L307" s="193"/>
      <c r="M307" s="199"/>
      <c r="N307" s="200"/>
      <c r="O307" s="200"/>
      <c r="P307" s="200"/>
      <c r="Q307" s="200"/>
      <c r="R307" s="200"/>
      <c r="S307" s="200"/>
      <c r="T307" s="201"/>
      <c r="AT307" s="202" t="s">
        <v>896</v>
      </c>
      <c r="AU307" s="202" t="s">
        <v>802</v>
      </c>
      <c r="AV307" s="12" t="s">
        <v>802</v>
      </c>
      <c r="AW307" s="12" t="s">
        <v>755</v>
      </c>
      <c r="AX307" s="12" t="s">
        <v>791</v>
      </c>
      <c r="AY307" s="202" t="s">
        <v>887</v>
      </c>
    </row>
    <row r="308" spans="2:65" s="14" customFormat="1">
      <c r="B308" s="213"/>
      <c r="D308" s="194" t="s">
        <v>896</v>
      </c>
      <c r="E308" s="214" t="s">
        <v>726</v>
      </c>
      <c r="F308" s="215" t="s">
        <v>966</v>
      </c>
      <c r="H308" s="216">
        <v>466.81900000000002</v>
      </c>
      <c r="I308" s="217"/>
      <c r="L308" s="213"/>
      <c r="M308" s="218"/>
      <c r="N308" s="219"/>
      <c r="O308" s="219"/>
      <c r="P308" s="219"/>
      <c r="Q308" s="219"/>
      <c r="R308" s="219"/>
      <c r="S308" s="219"/>
      <c r="T308" s="220"/>
      <c r="AT308" s="221" t="s">
        <v>896</v>
      </c>
      <c r="AU308" s="221" t="s">
        <v>802</v>
      </c>
      <c r="AV308" s="14" t="s">
        <v>894</v>
      </c>
      <c r="AW308" s="14" t="s">
        <v>755</v>
      </c>
      <c r="AX308" s="14" t="s">
        <v>799</v>
      </c>
      <c r="AY308" s="221" t="s">
        <v>887</v>
      </c>
    </row>
    <row r="309" spans="2:65" s="1" customFormat="1" ht="22.5" customHeight="1">
      <c r="B309" s="171"/>
      <c r="C309" s="172" t="s">
        <v>1092</v>
      </c>
      <c r="D309" s="172" t="s">
        <v>889</v>
      </c>
      <c r="E309" s="173" t="s">
        <v>977</v>
      </c>
      <c r="F309" s="174" t="s">
        <v>978</v>
      </c>
      <c r="G309" s="175" t="s">
        <v>979</v>
      </c>
      <c r="H309" s="176">
        <v>788.92399999999998</v>
      </c>
      <c r="I309" s="177"/>
      <c r="J309" s="178">
        <f>ROUND(I309*H309,2)</f>
        <v>0</v>
      </c>
      <c r="K309" s="174" t="s">
        <v>893</v>
      </c>
      <c r="L309" s="41"/>
      <c r="M309" s="179" t="s">
        <v>726</v>
      </c>
      <c r="N309" s="180" t="s">
        <v>762</v>
      </c>
      <c r="O309" s="42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AR309" s="24" t="s">
        <v>894</v>
      </c>
      <c r="AT309" s="24" t="s">
        <v>889</v>
      </c>
      <c r="AU309" s="24" t="s">
        <v>802</v>
      </c>
      <c r="AY309" s="24" t="s">
        <v>887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24" t="s">
        <v>799</v>
      </c>
      <c r="BK309" s="183">
        <f>ROUND(I309*H309,2)</f>
        <v>0</v>
      </c>
      <c r="BL309" s="24" t="s">
        <v>894</v>
      </c>
      <c r="BM309" s="24" t="s">
        <v>1658</v>
      </c>
    </row>
    <row r="310" spans="2:65" s="12" customFormat="1">
      <c r="B310" s="193"/>
      <c r="D310" s="185" t="s">
        <v>896</v>
      </c>
      <c r="E310" s="202" t="s">
        <v>726</v>
      </c>
      <c r="F310" s="203" t="s">
        <v>1659</v>
      </c>
      <c r="H310" s="204">
        <v>672.21900000000005</v>
      </c>
      <c r="I310" s="198"/>
      <c r="L310" s="193"/>
      <c r="M310" s="199"/>
      <c r="N310" s="200"/>
      <c r="O310" s="200"/>
      <c r="P310" s="200"/>
      <c r="Q310" s="200"/>
      <c r="R310" s="200"/>
      <c r="S310" s="200"/>
      <c r="T310" s="201"/>
      <c r="AT310" s="202" t="s">
        <v>896</v>
      </c>
      <c r="AU310" s="202" t="s">
        <v>802</v>
      </c>
      <c r="AV310" s="12" t="s">
        <v>802</v>
      </c>
      <c r="AW310" s="12" t="s">
        <v>755</v>
      </c>
      <c r="AX310" s="12" t="s">
        <v>791</v>
      </c>
      <c r="AY310" s="202" t="s">
        <v>887</v>
      </c>
    </row>
    <row r="311" spans="2:65" s="12" customFormat="1">
      <c r="B311" s="193"/>
      <c r="D311" s="185" t="s">
        <v>896</v>
      </c>
      <c r="E311" s="202" t="s">
        <v>726</v>
      </c>
      <c r="F311" s="203" t="s">
        <v>1660</v>
      </c>
      <c r="H311" s="204">
        <v>116.705</v>
      </c>
      <c r="I311" s="198"/>
      <c r="L311" s="193"/>
      <c r="M311" s="199"/>
      <c r="N311" s="200"/>
      <c r="O311" s="200"/>
      <c r="P311" s="200"/>
      <c r="Q311" s="200"/>
      <c r="R311" s="200"/>
      <c r="S311" s="200"/>
      <c r="T311" s="201"/>
      <c r="AT311" s="202" t="s">
        <v>896</v>
      </c>
      <c r="AU311" s="202" t="s">
        <v>802</v>
      </c>
      <c r="AV311" s="12" t="s">
        <v>802</v>
      </c>
      <c r="AW311" s="12" t="s">
        <v>755</v>
      </c>
      <c r="AX311" s="12" t="s">
        <v>791</v>
      </c>
      <c r="AY311" s="202" t="s">
        <v>887</v>
      </c>
    </row>
    <row r="312" spans="2:65" s="14" customFormat="1">
      <c r="B312" s="213"/>
      <c r="D312" s="194" t="s">
        <v>896</v>
      </c>
      <c r="E312" s="214" t="s">
        <v>726</v>
      </c>
      <c r="F312" s="215" t="s">
        <v>966</v>
      </c>
      <c r="H312" s="216">
        <v>788.92399999999998</v>
      </c>
      <c r="I312" s="217"/>
      <c r="L312" s="213"/>
      <c r="M312" s="218"/>
      <c r="N312" s="219"/>
      <c r="O312" s="219"/>
      <c r="P312" s="219"/>
      <c r="Q312" s="219"/>
      <c r="R312" s="219"/>
      <c r="S312" s="219"/>
      <c r="T312" s="220"/>
      <c r="AT312" s="221" t="s">
        <v>896</v>
      </c>
      <c r="AU312" s="221" t="s">
        <v>802</v>
      </c>
      <c r="AV312" s="14" t="s">
        <v>894</v>
      </c>
      <c r="AW312" s="14" t="s">
        <v>755</v>
      </c>
      <c r="AX312" s="14" t="s">
        <v>799</v>
      </c>
      <c r="AY312" s="221" t="s">
        <v>887</v>
      </c>
    </row>
    <row r="313" spans="2:65" s="1" customFormat="1" ht="31.5" customHeight="1">
      <c r="B313" s="171"/>
      <c r="C313" s="172" t="s">
        <v>1100</v>
      </c>
      <c r="D313" s="172" t="s">
        <v>889</v>
      </c>
      <c r="E313" s="173" t="s">
        <v>983</v>
      </c>
      <c r="F313" s="174" t="s">
        <v>984</v>
      </c>
      <c r="G313" s="175" t="s">
        <v>927</v>
      </c>
      <c r="H313" s="176">
        <v>230.52500000000001</v>
      </c>
      <c r="I313" s="177"/>
      <c r="J313" s="178">
        <f>ROUND(I313*H313,2)</f>
        <v>0</v>
      </c>
      <c r="K313" s="174" t="s">
        <v>893</v>
      </c>
      <c r="L313" s="41"/>
      <c r="M313" s="179" t="s">
        <v>726</v>
      </c>
      <c r="N313" s="180" t="s">
        <v>762</v>
      </c>
      <c r="O313" s="42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AR313" s="24" t="s">
        <v>894</v>
      </c>
      <c r="AT313" s="24" t="s">
        <v>889</v>
      </c>
      <c r="AU313" s="24" t="s">
        <v>802</v>
      </c>
      <c r="AY313" s="24" t="s">
        <v>887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24" t="s">
        <v>799</v>
      </c>
      <c r="BK313" s="183">
        <f>ROUND(I313*H313,2)</f>
        <v>0</v>
      </c>
      <c r="BL313" s="24" t="s">
        <v>894</v>
      </c>
      <c r="BM313" s="24" t="s">
        <v>1661</v>
      </c>
    </row>
    <row r="314" spans="2:65" s="11" customFormat="1">
      <c r="B314" s="184"/>
      <c r="D314" s="185" t="s">
        <v>896</v>
      </c>
      <c r="E314" s="186" t="s">
        <v>726</v>
      </c>
      <c r="F314" s="187" t="s">
        <v>1662</v>
      </c>
      <c r="H314" s="188" t="s">
        <v>726</v>
      </c>
      <c r="I314" s="189"/>
      <c r="L314" s="184"/>
      <c r="M314" s="190"/>
      <c r="N314" s="191"/>
      <c r="O314" s="191"/>
      <c r="P314" s="191"/>
      <c r="Q314" s="191"/>
      <c r="R314" s="191"/>
      <c r="S314" s="191"/>
      <c r="T314" s="192"/>
      <c r="AT314" s="188" t="s">
        <v>896</v>
      </c>
      <c r="AU314" s="188" t="s">
        <v>802</v>
      </c>
      <c r="AV314" s="11" t="s">
        <v>799</v>
      </c>
      <c r="AW314" s="11" t="s">
        <v>755</v>
      </c>
      <c r="AX314" s="11" t="s">
        <v>791</v>
      </c>
      <c r="AY314" s="188" t="s">
        <v>887</v>
      </c>
    </row>
    <row r="315" spans="2:65" s="12" customFormat="1">
      <c r="B315" s="193"/>
      <c r="D315" s="185" t="s">
        <v>896</v>
      </c>
      <c r="E315" s="202" t="s">
        <v>726</v>
      </c>
      <c r="F315" s="203" t="s">
        <v>1663</v>
      </c>
      <c r="H315" s="204">
        <v>466.81900000000002</v>
      </c>
      <c r="I315" s="198"/>
      <c r="L315" s="193"/>
      <c r="M315" s="199"/>
      <c r="N315" s="200"/>
      <c r="O315" s="200"/>
      <c r="P315" s="200"/>
      <c r="Q315" s="200"/>
      <c r="R315" s="200"/>
      <c r="S315" s="200"/>
      <c r="T315" s="201"/>
      <c r="AT315" s="202" t="s">
        <v>896</v>
      </c>
      <c r="AU315" s="202" t="s">
        <v>802</v>
      </c>
      <c r="AV315" s="12" t="s">
        <v>802</v>
      </c>
      <c r="AW315" s="12" t="s">
        <v>755</v>
      </c>
      <c r="AX315" s="12" t="s">
        <v>791</v>
      </c>
      <c r="AY315" s="202" t="s">
        <v>887</v>
      </c>
    </row>
    <row r="316" spans="2:65" s="13" customFormat="1">
      <c r="B316" s="205"/>
      <c r="D316" s="185" t="s">
        <v>896</v>
      </c>
      <c r="E316" s="206" t="s">
        <v>726</v>
      </c>
      <c r="F316" s="207" t="s">
        <v>935</v>
      </c>
      <c r="H316" s="208">
        <v>466.81900000000002</v>
      </c>
      <c r="I316" s="209"/>
      <c r="L316" s="205"/>
      <c r="M316" s="210"/>
      <c r="N316" s="211"/>
      <c r="O316" s="211"/>
      <c r="P316" s="211"/>
      <c r="Q316" s="211"/>
      <c r="R316" s="211"/>
      <c r="S316" s="211"/>
      <c r="T316" s="212"/>
      <c r="AT316" s="206" t="s">
        <v>896</v>
      </c>
      <c r="AU316" s="206" t="s">
        <v>802</v>
      </c>
      <c r="AV316" s="13" t="s">
        <v>904</v>
      </c>
      <c r="AW316" s="13" t="s">
        <v>755</v>
      </c>
      <c r="AX316" s="13" t="s">
        <v>791</v>
      </c>
      <c r="AY316" s="206" t="s">
        <v>887</v>
      </c>
    </row>
    <row r="317" spans="2:65" s="11" customFormat="1">
      <c r="B317" s="184"/>
      <c r="D317" s="185" t="s">
        <v>896</v>
      </c>
      <c r="E317" s="186" t="s">
        <v>726</v>
      </c>
      <c r="F317" s="187" t="s">
        <v>1664</v>
      </c>
      <c r="H317" s="188" t="s">
        <v>726</v>
      </c>
      <c r="I317" s="189"/>
      <c r="L317" s="184"/>
      <c r="M317" s="190"/>
      <c r="N317" s="191"/>
      <c r="O317" s="191"/>
      <c r="P317" s="191"/>
      <c r="Q317" s="191"/>
      <c r="R317" s="191"/>
      <c r="S317" s="191"/>
      <c r="T317" s="192"/>
      <c r="AT317" s="188" t="s">
        <v>896</v>
      </c>
      <c r="AU317" s="188" t="s">
        <v>802</v>
      </c>
      <c r="AV317" s="11" t="s">
        <v>799</v>
      </c>
      <c r="AW317" s="11" t="s">
        <v>755</v>
      </c>
      <c r="AX317" s="11" t="s">
        <v>791</v>
      </c>
      <c r="AY317" s="188" t="s">
        <v>887</v>
      </c>
    </row>
    <row r="318" spans="2:65" s="11" customFormat="1">
      <c r="B318" s="184"/>
      <c r="D318" s="185" t="s">
        <v>896</v>
      </c>
      <c r="E318" s="186" t="s">
        <v>726</v>
      </c>
      <c r="F318" s="187" t="s">
        <v>1665</v>
      </c>
      <c r="H318" s="188" t="s">
        <v>726</v>
      </c>
      <c r="I318" s="189"/>
      <c r="L318" s="184"/>
      <c r="M318" s="190"/>
      <c r="N318" s="191"/>
      <c r="O318" s="191"/>
      <c r="P318" s="191"/>
      <c r="Q318" s="191"/>
      <c r="R318" s="191"/>
      <c r="S318" s="191"/>
      <c r="T318" s="192"/>
      <c r="AT318" s="188" t="s">
        <v>896</v>
      </c>
      <c r="AU318" s="188" t="s">
        <v>802</v>
      </c>
      <c r="AV318" s="11" t="s">
        <v>799</v>
      </c>
      <c r="AW318" s="11" t="s">
        <v>755</v>
      </c>
      <c r="AX318" s="11" t="s">
        <v>791</v>
      </c>
      <c r="AY318" s="188" t="s">
        <v>887</v>
      </c>
    </row>
    <row r="319" spans="2:65" s="11" customFormat="1">
      <c r="B319" s="184"/>
      <c r="D319" s="185" t="s">
        <v>896</v>
      </c>
      <c r="E319" s="186" t="s">
        <v>726</v>
      </c>
      <c r="F319" s="187" t="s">
        <v>1666</v>
      </c>
      <c r="H319" s="188" t="s">
        <v>726</v>
      </c>
      <c r="I319" s="189"/>
      <c r="L319" s="184"/>
      <c r="M319" s="190"/>
      <c r="N319" s="191"/>
      <c r="O319" s="191"/>
      <c r="P319" s="191"/>
      <c r="Q319" s="191"/>
      <c r="R319" s="191"/>
      <c r="S319" s="191"/>
      <c r="T319" s="192"/>
      <c r="AT319" s="188" t="s">
        <v>896</v>
      </c>
      <c r="AU319" s="188" t="s">
        <v>802</v>
      </c>
      <c r="AV319" s="11" t="s">
        <v>799</v>
      </c>
      <c r="AW319" s="11" t="s">
        <v>755</v>
      </c>
      <c r="AX319" s="11" t="s">
        <v>791</v>
      </c>
      <c r="AY319" s="188" t="s">
        <v>887</v>
      </c>
    </row>
    <row r="320" spans="2:65" s="12" customFormat="1">
      <c r="B320" s="193"/>
      <c r="D320" s="185" t="s">
        <v>896</v>
      </c>
      <c r="E320" s="202" t="s">
        <v>726</v>
      </c>
      <c r="F320" s="203" t="s">
        <v>1667</v>
      </c>
      <c r="H320" s="204">
        <v>-28.96</v>
      </c>
      <c r="I320" s="198"/>
      <c r="L320" s="193"/>
      <c r="M320" s="199"/>
      <c r="N320" s="200"/>
      <c r="O320" s="200"/>
      <c r="P320" s="200"/>
      <c r="Q320" s="200"/>
      <c r="R320" s="200"/>
      <c r="S320" s="200"/>
      <c r="T320" s="201"/>
      <c r="AT320" s="202" t="s">
        <v>896</v>
      </c>
      <c r="AU320" s="202" t="s">
        <v>802</v>
      </c>
      <c r="AV320" s="12" t="s">
        <v>802</v>
      </c>
      <c r="AW320" s="12" t="s">
        <v>755</v>
      </c>
      <c r="AX320" s="12" t="s">
        <v>791</v>
      </c>
      <c r="AY320" s="202" t="s">
        <v>887</v>
      </c>
    </row>
    <row r="321" spans="2:51" s="11" customFormat="1">
      <c r="B321" s="184"/>
      <c r="D321" s="185" t="s">
        <v>896</v>
      </c>
      <c r="E321" s="186" t="s">
        <v>726</v>
      </c>
      <c r="F321" s="187" t="s">
        <v>1647</v>
      </c>
      <c r="H321" s="188" t="s">
        <v>726</v>
      </c>
      <c r="I321" s="189"/>
      <c r="L321" s="184"/>
      <c r="M321" s="190"/>
      <c r="N321" s="191"/>
      <c r="O321" s="191"/>
      <c r="P321" s="191"/>
      <c r="Q321" s="191"/>
      <c r="R321" s="191"/>
      <c r="S321" s="191"/>
      <c r="T321" s="192"/>
      <c r="AT321" s="188" t="s">
        <v>896</v>
      </c>
      <c r="AU321" s="188" t="s">
        <v>802</v>
      </c>
      <c r="AV321" s="11" t="s">
        <v>799</v>
      </c>
      <c r="AW321" s="11" t="s">
        <v>755</v>
      </c>
      <c r="AX321" s="11" t="s">
        <v>791</v>
      </c>
      <c r="AY321" s="188" t="s">
        <v>887</v>
      </c>
    </row>
    <row r="322" spans="2:51" s="12" customFormat="1">
      <c r="B322" s="193"/>
      <c r="D322" s="185" t="s">
        <v>896</v>
      </c>
      <c r="E322" s="202" t="s">
        <v>726</v>
      </c>
      <c r="F322" s="203" t="s">
        <v>1668</v>
      </c>
      <c r="H322" s="204">
        <v>-0.82399999999999995</v>
      </c>
      <c r="I322" s="198"/>
      <c r="L322" s="193"/>
      <c r="M322" s="199"/>
      <c r="N322" s="200"/>
      <c r="O322" s="200"/>
      <c r="P322" s="200"/>
      <c r="Q322" s="200"/>
      <c r="R322" s="200"/>
      <c r="S322" s="200"/>
      <c r="T322" s="201"/>
      <c r="AT322" s="202" t="s">
        <v>896</v>
      </c>
      <c r="AU322" s="202" t="s">
        <v>802</v>
      </c>
      <c r="AV322" s="12" t="s">
        <v>802</v>
      </c>
      <c r="AW322" s="12" t="s">
        <v>755</v>
      </c>
      <c r="AX322" s="12" t="s">
        <v>791</v>
      </c>
      <c r="AY322" s="202" t="s">
        <v>887</v>
      </c>
    </row>
    <row r="323" spans="2:51" s="12" customFormat="1">
      <c r="B323" s="193"/>
      <c r="D323" s="185" t="s">
        <v>896</v>
      </c>
      <c r="E323" s="202" t="s">
        <v>726</v>
      </c>
      <c r="F323" s="203" t="s">
        <v>1669</v>
      </c>
      <c r="H323" s="204">
        <v>-0.23599999999999999</v>
      </c>
      <c r="I323" s="198"/>
      <c r="L323" s="193"/>
      <c r="M323" s="199"/>
      <c r="N323" s="200"/>
      <c r="O323" s="200"/>
      <c r="P323" s="200"/>
      <c r="Q323" s="200"/>
      <c r="R323" s="200"/>
      <c r="S323" s="200"/>
      <c r="T323" s="201"/>
      <c r="AT323" s="202" t="s">
        <v>896</v>
      </c>
      <c r="AU323" s="202" t="s">
        <v>802</v>
      </c>
      <c r="AV323" s="12" t="s">
        <v>802</v>
      </c>
      <c r="AW323" s="12" t="s">
        <v>755</v>
      </c>
      <c r="AX323" s="12" t="s">
        <v>791</v>
      </c>
      <c r="AY323" s="202" t="s">
        <v>887</v>
      </c>
    </row>
    <row r="324" spans="2:51" s="12" customFormat="1">
      <c r="B324" s="193"/>
      <c r="D324" s="185" t="s">
        <v>896</v>
      </c>
      <c r="E324" s="202" t="s">
        <v>726</v>
      </c>
      <c r="F324" s="203" t="s">
        <v>1670</v>
      </c>
      <c r="H324" s="204">
        <v>-1.59</v>
      </c>
      <c r="I324" s="198"/>
      <c r="L324" s="193"/>
      <c r="M324" s="199"/>
      <c r="N324" s="200"/>
      <c r="O324" s="200"/>
      <c r="P324" s="200"/>
      <c r="Q324" s="200"/>
      <c r="R324" s="200"/>
      <c r="S324" s="200"/>
      <c r="T324" s="201"/>
      <c r="AT324" s="202" t="s">
        <v>896</v>
      </c>
      <c r="AU324" s="202" t="s">
        <v>802</v>
      </c>
      <c r="AV324" s="12" t="s">
        <v>802</v>
      </c>
      <c r="AW324" s="12" t="s">
        <v>755</v>
      </c>
      <c r="AX324" s="12" t="s">
        <v>791</v>
      </c>
      <c r="AY324" s="202" t="s">
        <v>887</v>
      </c>
    </row>
    <row r="325" spans="2:51" s="11" customFormat="1">
      <c r="B325" s="184"/>
      <c r="D325" s="185" t="s">
        <v>896</v>
      </c>
      <c r="E325" s="186" t="s">
        <v>726</v>
      </c>
      <c r="F325" s="187" t="s">
        <v>1671</v>
      </c>
      <c r="H325" s="188" t="s">
        <v>726</v>
      </c>
      <c r="I325" s="189"/>
      <c r="L325" s="184"/>
      <c r="M325" s="190"/>
      <c r="N325" s="191"/>
      <c r="O325" s="191"/>
      <c r="P325" s="191"/>
      <c r="Q325" s="191"/>
      <c r="R325" s="191"/>
      <c r="S325" s="191"/>
      <c r="T325" s="192"/>
      <c r="AT325" s="188" t="s">
        <v>896</v>
      </c>
      <c r="AU325" s="188" t="s">
        <v>802</v>
      </c>
      <c r="AV325" s="11" t="s">
        <v>799</v>
      </c>
      <c r="AW325" s="11" t="s">
        <v>755</v>
      </c>
      <c r="AX325" s="11" t="s">
        <v>791</v>
      </c>
      <c r="AY325" s="188" t="s">
        <v>887</v>
      </c>
    </row>
    <row r="326" spans="2:51" s="12" customFormat="1">
      <c r="B326" s="193"/>
      <c r="D326" s="185" t="s">
        <v>896</v>
      </c>
      <c r="E326" s="202" t="s">
        <v>726</v>
      </c>
      <c r="F326" s="203" t="s">
        <v>1672</v>
      </c>
      <c r="H326" s="204">
        <v>-9.4079999999999995</v>
      </c>
      <c r="I326" s="198"/>
      <c r="L326" s="193"/>
      <c r="M326" s="199"/>
      <c r="N326" s="200"/>
      <c r="O326" s="200"/>
      <c r="P326" s="200"/>
      <c r="Q326" s="200"/>
      <c r="R326" s="200"/>
      <c r="S326" s="200"/>
      <c r="T326" s="201"/>
      <c r="AT326" s="202" t="s">
        <v>896</v>
      </c>
      <c r="AU326" s="202" t="s">
        <v>802</v>
      </c>
      <c r="AV326" s="12" t="s">
        <v>802</v>
      </c>
      <c r="AW326" s="12" t="s">
        <v>755</v>
      </c>
      <c r="AX326" s="12" t="s">
        <v>791</v>
      </c>
      <c r="AY326" s="202" t="s">
        <v>887</v>
      </c>
    </row>
    <row r="327" spans="2:51" s="11" customFormat="1">
      <c r="B327" s="184"/>
      <c r="D327" s="185" t="s">
        <v>896</v>
      </c>
      <c r="E327" s="186" t="s">
        <v>726</v>
      </c>
      <c r="F327" s="187" t="s">
        <v>1673</v>
      </c>
      <c r="H327" s="188" t="s">
        <v>726</v>
      </c>
      <c r="I327" s="189"/>
      <c r="L327" s="184"/>
      <c r="M327" s="190"/>
      <c r="N327" s="191"/>
      <c r="O327" s="191"/>
      <c r="P327" s="191"/>
      <c r="Q327" s="191"/>
      <c r="R327" s="191"/>
      <c r="S327" s="191"/>
      <c r="T327" s="192"/>
      <c r="AT327" s="188" t="s">
        <v>896</v>
      </c>
      <c r="AU327" s="188" t="s">
        <v>802</v>
      </c>
      <c r="AV327" s="11" t="s">
        <v>799</v>
      </c>
      <c r="AW327" s="11" t="s">
        <v>755</v>
      </c>
      <c r="AX327" s="11" t="s">
        <v>791</v>
      </c>
      <c r="AY327" s="188" t="s">
        <v>887</v>
      </c>
    </row>
    <row r="328" spans="2:51" s="12" customFormat="1">
      <c r="B328" s="193"/>
      <c r="D328" s="185" t="s">
        <v>896</v>
      </c>
      <c r="E328" s="202" t="s">
        <v>726</v>
      </c>
      <c r="F328" s="203" t="s">
        <v>1674</v>
      </c>
      <c r="H328" s="204">
        <v>-40.607999999999997</v>
      </c>
      <c r="I328" s="198"/>
      <c r="L328" s="193"/>
      <c r="M328" s="199"/>
      <c r="N328" s="200"/>
      <c r="O328" s="200"/>
      <c r="P328" s="200"/>
      <c r="Q328" s="200"/>
      <c r="R328" s="200"/>
      <c r="S328" s="200"/>
      <c r="T328" s="201"/>
      <c r="AT328" s="202" t="s">
        <v>896</v>
      </c>
      <c r="AU328" s="202" t="s">
        <v>802</v>
      </c>
      <c r="AV328" s="12" t="s">
        <v>802</v>
      </c>
      <c r="AW328" s="12" t="s">
        <v>755</v>
      </c>
      <c r="AX328" s="12" t="s">
        <v>791</v>
      </c>
      <c r="AY328" s="202" t="s">
        <v>887</v>
      </c>
    </row>
    <row r="329" spans="2:51" s="11" customFormat="1">
      <c r="B329" s="184"/>
      <c r="D329" s="185" t="s">
        <v>896</v>
      </c>
      <c r="E329" s="186" t="s">
        <v>726</v>
      </c>
      <c r="F329" s="187" t="s">
        <v>1675</v>
      </c>
      <c r="H329" s="188" t="s">
        <v>726</v>
      </c>
      <c r="I329" s="189"/>
      <c r="L329" s="184"/>
      <c r="M329" s="190"/>
      <c r="N329" s="191"/>
      <c r="O329" s="191"/>
      <c r="P329" s="191"/>
      <c r="Q329" s="191"/>
      <c r="R329" s="191"/>
      <c r="S329" s="191"/>
      <c r="T329" s="192"/>
      <c r="AT329" s="188" t="s">
        <v>896</v>
      </c>
      <c r="AU329" s="188" t="s">
        <v>802</v>
      </c>
      <c r="AV329" s="11" t="s">
        <v>799</v>
      </c>
      <c r="AW329" s="11" t="s">
        <v>755</v>
      </c>
      <c r="AX329" s="11" t="s">
        <v>791</v>
      </c>
      <c r="AY329" s="188" t="s">
        <v>887</v>
      </c>
    </row>
    <row r="330" spans="2:51" s="12" customFormat="1">
      <c r="B330" s="193"/>
      <c r="D330" s="185" t="s">
        <v>896</v>
      </c>
      <c r="E330" s="202" t="s">
        <v>726</v>
      </c>
      <c r="F330" s="203" t="s">
        <v>1676</v>
      </c>
      <c r="H330" s="204">
        <v>-135.696</v>
      </c>
      <c r="I330" s="198"/>
      <c r="L330" s="193"/>
      <c r="M330" s="199"/>
      <c r="N330" s="200"/>
      <c r="O330" s="200"/>
      <c r="P330" s="200"/>
      <c r="Q330" s="200"/>
      <c r="R330" s="200"/>
      <c r="S330" s="200"/>
      <c r="T330" s="201"/>
      <c r="AT330" s="202" t="s">
        <v>896</v>
      </c>
      <c r="AU330" s="202" t="s">
        <v>802</v>
      </c>
      <c r="AV330" s="12" t="s">
        <v>802</v>
      </c>
      <c r="AW330" s="12" t="s">
        <v>755</v>
      </c>
      <c r="AX330" s="12" t="s">
        <v>791</v>
      </c>
      <c r="AY330" s="202" t="s">
        <v>887</v>
      </c>
    </row>
    <row r="331" spans="2:51" s="12" customFormat="1">
      <c r="B331" s="193"/>
      <c r="D331" s="185" t="s">
        <v>896</v>
      </c>
      <c r="E331" s="202" t="s">
        <v>726</v>
      </c>
      <c r="F331" s="203" t="s">
        <v>1677</v>
      </c>
      <c r="H331" s="204">
        <v>-5.9790000000000001</v>
      </c>
      <c r="I331" s="198"/>
      <c r="L331" s="193"/>
      <c r="M331" s="199"/>
      <c r="N331" s="200"/>
      <c r="O331" s="200"/>
      <c r="P331" s="200"/>
      <c r="Q331" s="200"/>
      <c r="R331" s="200"/>
      <c r="S331" s="200"/>
      <c r="T331" s="201"/>
      <c r="AT331" s="202" t="s">
        <v>896</v>
      </c>
      <c r="AU331" s="202" t="s">
        <v>802</v>
      </c>
      <c r="AV331" s="12" t="s">
        <v>802</v>
      </c>
      <c r="AW331" s="12" t="s">
        <v>755</v>
      </c>
      <c r="AX331" s="12" t="s">
        <v>791</v>
      </c>
      <c r="AY331" s="202" t="s">
        <v>887</v>
      </c>
    </row>
    <row r="332" spans="2:51" s="12" customFormat="1">
      <c r="B332" s="193"/>
      <c r="D332" s="185" t="s">
        <v>896</v>
      </c>
      <c r="E332" s="202" t="s">
        <v>726</v>
      </c>
      <c r="F332" s="203" t="s">
        <v>1678</v>
      </c>
      <c r="H332" s="204">
        <v>-3.1240000000000001</v>
      </c>
      <c r="I332" s="198"/>
      <c r="L332" s="193"/>
      <c r="M332" s="199"/>
      <c r="N332" s="200"/>
      <c r="O332" s="200"/>
      <c r="P332" s="200"/>
      <c r="Q332" s="200"/>
      <c r="R332" s="200"/>
      <c r="S332" s="200"/>
      <c r="T332" s="201"/>
      <c r="AT332" s="202" t="s">
        <v>896</v>
      </c>
      <c r="AU332" s="202" t="s">
        <v>802</v>
      </c>
      <c r="AV332" s="12" t="s">
        <v>802</v>
      </c>
      <c r="AW332" s="12" t="s">
        <v>755</v>
      </c>
      <c r="AX332" s="12" t="s">
        <v>791</v>
      </c>
      <c r="AY332" s="202" t="s">
        <v>887</v>
      </c>
    </row>
    <row r="333" spans="2:51" s="11" customFormat="1">
      <c r="B333" s="184"/>
      <c r="D333" s="185" t="s">
        <v>896</v>
      </c>
      <c r="E333" s="186" t="s">
        <v>726</v>
      </c>
      <c r="F333" s="187" t="s">
        <v>1679</v>
      </c>
      <c r="H333" s="188" t="s">
        <v>726</v>
      </c>
      <c r="I333" s="189"/>
      <c r="L333" s="184"/>
      <c r="M333" s="190"/>
      <c r="N333" s="191"/>
      <c r="O333" s="191"/>
      <c r="P333" s="191"/>
      <c r="Q333" s="191"/>
      <c r="R333" s="191"/>
      <c r="S333" s="191"/>
      <c r="T333" s="192"/>
      <c r="AT333" s="188" t="s">
        <v>896</v>
      </c>
      <c r="AU333" s="188" t="s">
        <v>802</v>
      </c>
      <c r="AV333" s="11" t="s">
        <v>799</v>
      </c>
      <c r="AW333" s="11" t="s">
        <v>755</v>
      </c>
      <c r="AX333" s="11" t="s">
        <v>791</v>
      </c>
      <c r="AY333" s="188" t="s">
        <v>887</v>
      </c>
    </row>
    <row r="334" spans="2:51" s="12" customFormat="1">
      <c r="B334" s="193"/>
      <c r="D334" s="185" t="s">
        <v>896</v>
      </c>
      <c r="E334" s="202" t="s">
        <v>726</v>
      </c>
      <c r="F334" s="203" t="s">
        <v>1680</v>
      </c>
      <c r="H334" s="204">
        <v>-0.77800000000000002</v>
      </c>
      <c r="I334" s="198"/>
      <c r="L334" s="193"/>
      <c r="M334" s="199"/>
      <c r="N334" s="200"/>
      <c r="O334" s="200"/>
      <c r="P334" s="200"/>
      <c r="Q334" s="200"/>
      <c r="R334" s="200"/>
      <c r="S334" s="200"/>
      <c r="T334" s="201"/>
      <c r="AT334" s="202" t="s">
        <v>896</v>
      </c>
      <c r="AU334" s="202" t="s">
        <v>802</v>
      </c>
      <c r="AV334" s="12" t="s">
        <v>802</v>
      </c>
      <c r="AW334" s="12" t="s">
        <v>755</v>
      </c>
      <c r="AX334" s="12" t="s">
        <v>791</v>
      </c>
      <c r="AY334" s="202" t="s">
        <v>887</v>
      </c>
    </row>
    <row r="335" spans="2:51" s="11" customFormat="1">
      <c r="B335" s="184"/>
      <c r="D335" s="185" t="s">
        <v>896</v>
      </c>
      <c r="E335" s="186" t="s">
        <v>726</v>
      </c>
      <c r="F335" s="187" t="s">
        <v>1681</v>
      </c>
      <c r="H335" s="188" t="s">
        <v>726</v>
      </c>
      <c r="I335" s="189"/>
      <c r="L335" s="184"/>
      <c r="M335" s="190"/>
      <c r="N335" s="191"/>
      <c r="O335" s="191"/>
      <c r="P335" s="191"/>
      <c r="Q335" s="191"/>
      <c r="R335" s="191"/>
      <c r="S335" s="191"/>
      <c r="T335" s="192"/>
      <c r="AT335" s="188" t="s">
        <v>896</v>
      </c>
      <c r="AU335" s="188" t="s">
        <v>802</v>
      </c>
      <c r="AV335" s="11" t="s">
        <v>799</v>
      </c>
      <c r="AW335" s="11" t="s">
        <v>755</v>
      </c>
      <c r="AX335" s="11" t="s">
        <v>791</v>
      </c>
      <c r="AY335" s="188" t="s">
        <v>887</v>
      </c>
    </row>
    <row r="336" spans="2:51" s="12" customFormat="1">
      <c r="B336" s="193"/>
      <c r="D336" s="185" t="s">
        <v>896</v>
      </c>
      <c r="E336" s="202" t="s">
        <v>726</v>
      </c>
      <c r="F336" s="203" t="s">
        <v>1682</v>
      </c>
      <c r="H336" s="204">
        <v>-2.3740000000000001</v>
      </c>
      <c r="I336" s="198"/>
      <c r="L336" s="193"/>
      <c r="M336" s="199"/>
      <c r="N336" s="200"/>
      <c r="O336" s="200"/>
      <c r="P336" s="200"/>
      <c r="Q336" s="200"/>
      <c r="R336" s="200"/>
      <c r="S336" s="200"/>
      <c r="T336" s="201"/>
      <c r="AT336" s="202" t="s">
        <v>896</v>
      </c>
      <c r="AU336" s="202" t="s">
        <v>802</v>
      </c>
      <c r="AV336" s="12" t="s">
        <v>802</v>
      </c>
      <c r="AW336" s="12" t="s">
        <v>755</v>
      </c>
      <c r="AX336" s="12" t="s">
        <v>791</v>
      </c>
      <c r="AY336" s="202" t="s">
        <v>887</v>
      </c>
    </row>
    <row r="337" spans="2:65" s="11" customFormat="1">
      <c r="B337" s="184"/>
      <c r="D337" s="185" t="s">
        <v>896</v>
      </c>
      <c r="E337" s="186" t="s">
        <v>726</v>
      </c>
      <c r="F337" s="187" t="s">
        <v>1571</v>
      </c>
      <c r="H337" s="188" t="s">
        <v>726</v>
      </c>
      <c r="I337" s="189"/>
      <c r="L337" s="184"/>
      <c r="M337" s="190"/>
      <c r="N337" s="191"/>
      <c r="O337" s="191"/>
      <c r="P337" s="191"/>
      <c r="Q337" s="191"/>
      <c r="R337" s="191"/>
      <c r="S337" s="191"/>
      <c r="T337" s="192"/>
      <c r="AT337" s="188" t="s">
        <v>896</v>
      </c>
      <c r="AU337" s="188" t="s">
        <v>802</v>
      </c>
      <c r="AV337" s="11" t="s">
        <v>799</v>
      </c>
      <c r="AW337" s="11" t="s">
        <v>755</v>
      </c>
      <c r="AX337" s="11" t="s">
        <v>791</v>
      </c>
      <c r="AY337" s="188" t="s">
        <v>887</v>
      </c>
    </row>
    <row r="338" spans="2:65" s="12" customFormat="1">
      <c r="B338" s="193"/>
      <c r="D338" s="185" t="s">
        <v>896</v>
      </c>
      <c r="E338" s="202" t="s">
        <v>726</v>
      </c>
      <c r="F338" s="203" t="s">
        <v>1683</v>
      </c>
      <c r="H338" s="204">
        <v>-0.42399999999999999</v>
      </c>
      <c r="I338" s="198"/>
      <c r="L338" s="193"/>
      <c r="M338" s="199"/>
      <c r="N338" s="200"/>
      <c r="O338" s="200"/>
      <c r="P338" s="200"/>
      <c r="Q338" s="200"/>
      <c r="R338" s="200"/>
      <c r="S338" s="200"/>
      <c r="T338" s="201"/>
      <c r="AT338" s="202" t="s">
        <v>896</v>
      </c>
      <c r="AU338" s="202" t="s">
        <v>802</v>
      </c>
      <c r="AV338" s="12" t="s">
        <v>802</v>
      </c>
      <c r="AW338" s="12" t="s">
        <v>755</v>
      </c>
      <c r="AX338" s="12" t="s">
        <v>791</v>
      </c>
      <c r="AY338" s="202" t="s">
        <v>887</v>
      </c>
    </row>
    <row r="339" spans="2:65" s="11" customFormat="1">
      <c r="B339" s="184"/>
      <c r="D339" s="185" t="s">
        <v>896</v>
      </c>
      <c r="E339" s="186" t="s">
        <v>726</v>
      </c>
      <c r="F339" s="187" t="s">
        <v>1574</v>
      </c>
      <c r="H339" s="188" t="s">
        <v>726</v>
      </c>
      <c r="I339" s="189"/>
      <c r="L339" s="184"/>
      <c r="M339" s="190"/>
      <c r="N339" s="191"/>
      <c r="O339" s="191"/>
      <c r="P339" s="191"/>
      <c r="Q339" s="191"/>
      <c r="R339" s="191"/>
      <c r="S339" s="191"/>
      <c r="T339" s="192"/>
      <c r="AT339" s="188" t="s">
        <v>896</v>
      </c>
      <c r="AU339" s="188" t="s">
        <v>802</v>
      </c>
      <c r="AV339" s="11" t="s">
        <v>799</v>
      </c>
      <c r="AW339" s="11" t="s">
        <v>755</v>
      </c>
      <c r="AX339" s="11" t="s">
        <v>791</v>
      </c>
      <c r="AY339" s="188" t="s">
        <v>887</v>
      </c>
    </row>
    <row r="340" spans="2:65" s="12" customFormat="1">
      <c r="B340" s="193"/>
      <c r="D340" s="185" t="s">
        <v>896</v>
      </c>
      <c r="E340" s="202" t="s">
        <v>726</v>
      </c>
      <c r="F340" s="203" t="s">
        <v>1684</v>
      </c>
      <c r="H340" s="204">
        <v>-7.2930000000000001</v>
      </c>
      <c r="I340" s="198"/>
      <c r="L340" s="193"/>
      <c r="M340" s="199"/>
      <c r="N340" s="200"/>
      <c r="O340" s="200"/>
      <c r="P340" s="200"/>
      <c r="Q340" s="200"/>
      <c r="R340" s="200"/>
      <c r="S340" s="200"/>
      <c r="T340" s="201"/>
      <c r="AT340" s="202" t="s">
        <v>896</v>
      </c>
      <c r="AU340" s="202" t="s">
        <v>802</v>
      </c>
      <c r="AV340" s="12" t="s">
        <v>802</v>
      </c>
      <c r="AW340" s="12" t="s">
        <v>755</v>
      </c>
      <c r="AX340" s="12" t="s">
        <v>791</v>
      </c>
      <c r="AY340" s="202" t="s">
        <v>887</v>
      </c>
    </row>
    <row r="341" spans="2:65" s="13" customFormat="1">
      <c r="B341" s="205"/>
      <c r="D341" s="185" t="s">
        <v>896</v>
      </c>
      <c r="E341" s="206" t="s">
        <v>726</v>
      </c>
      <c r="F341" s="207" t="s">
        <v>935</v>
      </c>
      <c r="H341" s="208">
        <v>-237.29400000000001</v>
      </c>
      <c r="I341" s="209"/>
      <c r="L341" s="205"/>
      <c r="M341" s="210"/>
      <c r="N341" s="211"/>
      <c r="O341" s="211"/>
      <c r="P341" s="211"/>
      <c r="Q341" s="211"/>
      <c r="R341" s="211"/>
      <c r="S341" s="211"/>
      <c r="T341" s="212"/>
      <c r="AT341" s="206" t="s">
        <v>896</v>
      </c>
      <c r="AU341" s="206" t="s">
        <v>802</v>
      </c>
      <c r="AV341" s="13" t="s">
        <v>904</v>
      </c>
      <c r="AW341" s="13" t="s">
        <v>755</v>
      </c>
      <c r="AX341" s="13" t="s">
        <v>791</v>
      </c>
      <c r="AY341" s="206" t="s">
        <v>887</v>
      </c>
    </row>
    <row r="342" spans="2:65" s="11" customFormat="1">
      <c r="B342" s="184"/>
      <c r="D342" s="185" t="s">
        <v>896</v>
      </c>
      <c r="E342" s="186" t="s">
        <v>726</v>
      </c>
      <c r="F342" s="187" t="s">
        <v>1685</v>
      </c>
      <c r="H342" s="188" t="s">
        <v>726</v>
      </c>
      <c r="I342" s="189"/>
      <c r="L342" s="184"/>
      <c r="M342" s="190"/>
      <c r="N342" s="191"/>
      <c r="O342" s="191"/>
      <c r="P342" s="191"/>
      <c r="Q342" s="191"/>
      <c r="R342" s="191"/>
      <c r="S342" s="191"/>
      <c r="T342" s="192"/>
      <c r="AT342" s="188" t="s">
        <v>896</v>
      </c>
      <c r="AU342" s="188" t="s">
        <v>802</v>
      </c>
      <c r="AV342" s="11" t="s">
        <v>799</v>
      </c>
      <c r="AW342" s="11" t="s">
        <v>755</v>
      </c>
      <c r="AX342" s="11" t="s">
        <v>791</v>
      </c>
      <c r="AY342" s="188" t="s">
        <v>887</v>
      </c>
    </row>
    <row r="343" spans="2:65" s="12" customFormat="1">
      <c r="B343" s="193"/>
      <c r="D343" s="185" t="s">
        <v>896</v>
      </c>
      <c r="E343" s="202" t="s">
        <v>726</v>
      </c>
      <c r="F343" s="203" t="s">
        <v>1686</v>
      </c>
      <c r="H343" s="204">
        <v>1</v>
      </c>
      <c r="I343" s="198"/>
      <c r="L343" s="193"/>
      <c r="M343" s="199"/>
      <c r="N343" s="200"/>
      <c r="O343" s="200"/>
      <c r="P343" s="200"/>
      <c r="Q343" s="200"/>
      <c r="R343" s="200"/>
      <c r="S343" s="200"/>
      <c r="T343" s="201"/>
      <c r="AT343" s="202" t="s">
        <v>896</v>
      </c>
      <c r="AU343" s="202" t="s">
        <v>802</v>
      </c>
      <c r="AV343" s="12" t="s">
        <v>802</v>
      </c>
      <c r="AW343" s="12" t="s">
        <v>755</v>
      </c>
      <c r="AX343" s="12" t="s">
        <v>791</v>
      </c>
      <c r="AY343" s="202" t="s">
        <v>887</v>
      </c>
    </row>
    <row r="344" spans="2:65" s="13" customFormat="1">
      <c r="B344" s="205"/>
      <c r="D344" s="185" t="s">
        <v>896</v>
      </c>
      <c r="E344" s="206" t="s">
        <v>726</v>
      </c>
      <c r="F344" s="207" t="s">
        <v>935</v>
      </c>
      <c r="H344" s="208">
        <v>1</v>
      </c>
      <c r="I344" s="209"/>
      <c r="L344" s="205"/>
      <c r="M344" s="210"/>
      <c r="N344" s="211"/>
      <c r="O344" s="211"/>
      <c r="P344" s="211"/>
      <c r="Q344" s="211"/>
      <c r="R344" s="211"/>
      <c r="S344" s="211"/>
      <c r="T344" s="212"/>
      <c r="AT344" s="206" t="s">
        <v>896</v>
      </c>
      <c r="AU344" s="206" t="s">
        <v>802</v>
      </c>
      <c r="AV344" s="13" t="s">
        <v>904</v>
      </c>
      <c r="AW344" s="13" t="s">
        <v>755</v>
      </c>
      <c r="AX344" s="13" t="s">
        <v>791</v>
      </c>
      <c r="AY344" s="206" t="s">
        <v>887</v>
      </c>
    </row>
    <row r="345" spans="2:65" s="14" customFormat="1">
      <c r="B345" s="213"/>
      <c r="D345" s="194" t="s">
        <v>896</v>
      </c>
      <c r="E345" s="214" t="s">
        <v>726</v>
      </c>
      <c r="F345" s="215" t="s">
        <v>966</v>
      </c>
      <c r="H345" s="216">
        <v>230.52500000000001</v>
      </c>
      <c r="I345" s="217"/>
      <c r="L345" s="213"/>
      <c r="M345" s="218"/>
      <c r="N345" s="219"/>
      <c r="O345" s="219"/>
      <c r="P345" s="219"/>
      <c r="Q345" s="219"/>
      <c r="R345" s="219"/>
      <c r="S345" s="219"/>
      <c r="T345" s="220"/>
      <c r="AT345" s="221" t="s">
        <v>896</v>
      </c>
      <c r="AU345" s="221" t="s">
        <v>802</v>
      </c>
      <c r="AV345" s="14" t="s">
        <v>894</v>
      </c>
      <c r="AW345" s="14" t="s">
        <v>755</v>
      </c>
      <c r="AX345" s="14" t="s">
        <v>799</v>
      </c>
      <c r="AY345" s="221" t="s">
        <v>887</v>
      </c>
    </row>
    <row r="346" spans="2:65" s="1" customFormat="1" ht="22.5" customHeight="1">
      <c r="B346" s="171"/>
      <c r="C346" s="222" t="s">
        <v>1105</v>
      </c>
      <c r="D346" s="222" t="s">
        <v>995</v>
      </c>
      <c r="E346" s="223" t="s">
        <v>1687</v>
      </c>
      <c r="F346" s="224" t="s">
        <v>1688</v>
      </c>
      <c r="G346" s="225" t="s">
        <v>979</v>
      </c>
      <c r="H346" s="226">
        <v>424.62099999999998</v>
      </c>
      <c r="I346" s="227"/>
      <c r="J346" s="228">
        <f>ROUND(I346*H346,2)</f>
        <v>0</v>
      </c>
      <c r="K346" s="224" t="s">
        <v>893</v>
      </c>
      <c r="L346" s="229"/>
      <c r="M346" s="230" t="s">
        <v>726</v>
      </c>
      <c r="N346" s="231" t="s">
        <v>762</v>
      </c>
      <c r="O346" s="42"/>
      <c r="P346" s="181">
        <f>O346*H346</f>
        <v>0</v>
      </c>
      <c r="Q346" s="181">
        <v>1</v>
      </c>
      <c r="R346" s="181">
        <f>Q346*H346</f>
        <v>424.62099999999998</v>
      </c>
      <c r="S346" s="181">
        <v>0</v>
      </c>
      <c r="T346" s="182">
        <f>S346*H346</f>
        <v>0</v>
      </c>
      <c r="AR346" s="24" t="s">
        <v>938</v>
      </c>
      <c r="AT346" s="24" t="s">
        <v>995</v>
      </c>
      <c r="AU346" s="24" t="s">
        <v>802</v>
      </c>
      <c r="AY346" s="24" t="s">
        <v>887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24" t="s">
        <v>799</v>
      </c>
      <c r="BK346" s="183">
        <f>ROUND(I346*H346,2)</f>
        <v>0</v>
      </c>
      <c r="BL346" s="24" t="s">
        <v>894</v>
      </c>
      <c r="BM346" s="24" t="s">
        <v>1689</v>
      </c>
    </row>
    <row r="347" spans="2:65" s="12" customFormat="1">
      <c r="B347" s="193"/>
      <c r="D347" s="194" t="s">
        <v>896</v>
      </c>
      <c r="F347" s="196" t="s">
        <v>1690</v>
      </c>
      <c r="H347" s="197">
        <v>424.62099999999998</v>
      </c>
      <c r="I347" s="198"/>
      <c r="L347" s="193"/>
      <c r="M347" s="199"/>
      <c r="N347" s="200"/>
      <c r="O347" s="200"/>
      <c r="P347" s="200"/>
      <c r="Q347" s="200"/>
      <c r="R347" s="200"/>
      <c r="S347" s="200"/>
      <c r="T347" s="201"/>
      <c r="AT347" s="202" t="s">
        <v>896</v>
      </c>
      <c r="AU347" s="202" t="s">
        <v>802</v>
      </c>
      <c r="AV347" s="12" t="s">
        <v>802</v>
      </c>
      <c r="AW347" s="12" t="s">
        <v>727</v>
      </c>
      <c r="AX347" s="12" t="s">
        <v>799</v>
      </c>
      <c r="AY347" s="202" t="s">
        <v>887</v>
      </c>
    </row>
    <row r="348" spans="2:65" s="1" customFormat="1" ht="22.5" customHeight="1">
      <c r="B348" s="171"/>
      <c r="C348" s="222" t="s">
        <v>1109</v>
      </c>
      <c r="D348" s="222" t="s">
        <v>995</v>
      </c>
      <c r="E348" s="223" t="s">
        <v>1691</v>
      </c>
      <c r="F348" s="224" t="s">
        <v>1692</v>
      </c>
      <c r="G348" s="225" t="s">
        <v>979</v>
      </c>
      <c r="H348" s="226">
        <v>1.85</v>
      </c>
      <c r="I348" s="227"/>
      <c r="J348" s="228">
        <f>ROUND(I348*H348,2)</f>
        <v>0</v>
      </c>
      <c r="K348" s="224" t="s">
        <v>893</v>
      </c>
      <c r="L348" s="229"/>
      <c r="M348" s="230" t="s">
        <v>726</v>
      </c>
      <c r="N348" s="231" t="s">
        <v>762</v>
      </c>
      <c r="O348" s="42"/>
      <c r="P348" s="181">
        <f>O348*H348</f>
        <v>0</v>
      </c>
      <c r="Q348" s="181">
        <v>1</v>
      </c>
      <c r="R348" s="181">
        <f>Q348*H348</f>
        <v>1.85</v>
      </c>
      <c r="S348" s="181">
        <v>0</v>
      </c>
      <c r="T348" s="182">
        <f>S348*H348</f>
        <v>0</v>
      </c>
      <c r="AR348" s="24" t="s">
        <v>938</v>
      </c>
      <c r="AT348" s="24" t="s">
        <v>995</v>
      </c>
      <c r="AU348" s="24" t="s">
        <v>802</v>
      </c>
      <c r="AY348" s="24" t="s">
        <v>887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24" t="s">
        <v>799</v>
      </c>
      <c r="BK348" s="183">
        <f>ROUND(I348*H348,2)</f>
        <v>0</v>
      </c>
      <c r="BL348" s="24" t="s">
        <v>894</v>
      </c>
      <c r="BM348" s="24" t="s">
        <v>1693</v>
      </c>
    </row>
    <row r="349" spans="2:65" s="11" customFormat="1">
      <c r="B349" s="184"/>
      <c r="D349" s="185" t="s">
        <v>896</v>
      </c>
      <c r="E349" s="186" t="s">
        <v>726</v>
      </c>
      <c r="F349" s="187" t="s">
        <v>1685</v>
      </c>
      <c r="H349" s="188" t="s">
        <v>726</v>
      </c>
      <c r="I349" s="189"/>
      <c r="L349" s="184"/>
      <c r="M349" s="190"/>
      <c r="N349" s="191"/>
      <c r="O349" s="191"/>
      <c r="P349" s="191"/>
      <c r="Q349" s="191"/>
      <c r="R349" s="191"/>
      <c r="S349" s="191"/>
      <c r="T349" s="192"/>
      <c r="AT349" s="188" t="s">
        <v>896</v>
      </c>
      <c r="AU349" s="188" t="s">
        <v>802</v>
      </c>
      <c r="AV349" s="11" t="s">
        <v>799</v>
      </c>
      <c r="AW349" s="11" t="s">
        <v>755</v>
      </c>
      <c r="AX349" s="11" t="s">
        <v>791</v>
      </c>
      <c r="AY349" s="188" t="s">
        <v>887</v>
      </c>
    </row>
    <row r="350" spans="2:65" s="12" customFormat="1">
      <c r="B350" s="193"/>
      <c r="D350" s="185" t="s">
        <v>896</v>
      </c>
      <c r="E350" s="202" t="s">
        <v>726</v>
      </c>
      <c r="F350" s="203" t="s">
        <v>1686</v>
      </c>
      <c r="H350" s="204">
        <v>1</v>
      </c>
      <c r="I350" s="198"/>
      <c r="L350" s="193"/>
      <c r="M350" s="199"/>
      <c r="N350" s="200"/>
      <c r="O350" s="200"/>
      <c r="P350" s="200"/>
      <c r="Q350" s="200"/>
      <c r="R350" s="200"/>
      <c r="S350" s="200"/>
      <c r="T350" s="201"/>
      <c r="AT350" s="202" t="s">
        <v>896</v>
      </c>
      <c r="AU350" s="202" t="s">
        <v>802</v>
      </c>
      <c r="AV350" s="12" t="s">
        <v>802</v>
      </c>
      <c r="AW350" s="12" t="s">
        <v>755</v>
      </c>
      <c r="AX350" s="12" t="s">
        <v>799</v>
      </c>
      <c r="AY350" s="202" t="s">
        <v>887</v>
      </c>
    </row>
    <row r="351" spans="2:65" s="12" customFormat="1">
      <c r="B351" s="193"/>
      <c r="D351" s="194" t="s">
        <v>896</v>
      </c>
      <c r="F351" s="196" t="s">
        <v>1694</v>
      </c>
      <c r="H351" s="197">
        <v>1.85</v>
      </c>
      <c r="I351" s="198"/>
      <c r="L351" s="193"/>
      <c r="M351" s="199"/>
      <c r="N351" s="200"/>
      <c r="O351" s="200"/>
      <c r="P351" s="200"/>
      <c r="Q351" s="200"/>
      <c r="R351" s="200"/>
      <c r="S351" s="200"/>
      <c r="T351" s="201"/>
      <c r="AT351" s="202" t="s">
        <v>896</v>
      </c>
      <c r="AU351" s="202" t="s">
        <v>802</v>
      </c>
      <c r="AV351" s="12" t="s">
        <v>802</v>
      </c>
      <c r="AW351" s="12" t="s">
        <v>727</v>
      </c>
      <c r="AX351" s="12" t="s">
        <v>799</v>
      </c>
      <c r="AY351" s="202" t="s">
        <v>887</v>
      </c>
    </row>
    <row r="352" spans="2:65" s="1" customFormat="1" ht="44.25" customHeight="1">
      <c r="B352" s="171"/>
      <c r="C352" s="172" t="s">
        <v>1118</v>
      </c>
      <c r="D352" s="172" t="s">
        <v>889</v>
      </c>
      <c r="E352" s="173" t="s">
        <v>1695</v>
      </c>
      <c r="F352" s="174" t="s">
        <v>0</v>
      </c>
      <c r="G352" s="175" t="s">
        <v>927</v>
      </c>
      <c r="H352" s="176">
        <v>136.53200000000001</v>
      </c>
      <c r="I352" s="177"/>
      <c r="J352" s="178">
        <f>ROUND(I352*H352,2)</f>
        <v>0</v>
      </c>
      <c r="K352" s="174" t="s">
        <v>893</v>
      </c>
      <c r="L352" s="41"/>
      <c r="M352" s="179" t="s">
        <v>726</v>
      </c>
      <c r="N352" s="180" t="s">
        <v>762</v>
      </c>
      <c r="O352" s="42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AR352" s="24" t="s">
        <v>894</v>
      </c>
      <c r="AT352" s="24" t="s">
        <v>889</v>
      </c>
      <c r="AU352" s="24" t="s">
        <v>802</v>
      </c>
      <c r="AY352" s="24" t="s">
        <v>887</v>
      </c>
      <c r="BE352" s="183">
        <f>IF(N352="základní",J352,0)</f>
        <v>0</v>
      </c>
      <c r="BF352" s="183">
        <f>IF(N352="snížená",J352,0)</f>
        <v>0</v>
      </c>
      <c r="BG352" s="183">
        <f>IF(N352="zákl. přenesená",J352,0)</f>
        <v>0</v>
      </c>
      <c r="BH352" s="183">
        <f>IF(N352="sníž. přenesená",J352,0)</f>
        <v>0</v>
      </c>
      <c r="BI352" s="183">
        <f>IF(N352="nulová",J352,0)</f>
        <v>0</v>
      </c>
      <c r="BJ352" s="24" t="s">
        <v>799</v>
      </c>
      <c r="BK352" s="183">
        <f>ROUND(I352*H352,2)</f>
        <v>0</v>
      </c>
      <c r="BL352" s="24" t="s">
        <v>894</v>
      </c>
      <c r="BM352" s="24" t="s">
        <v>1</v>
      </c>
    </row>
    <row r="353" spans="2:65" s="11" customFormat="1">
      <c r="B353" s="184"/>
      <c r="D353" s="185" t="s">
        <v>896</v>
      </c>
      <c r="E353" s="186" t="s">
        <v>726</v>
      </c>
      <c r="F353" s="187" t="s">
        <v>2</v>
      </c>
      <c r="H353" s="188" t="s">
        <v>726</v>
      </c>
      <c r="I353" s="189"/>
      <c r="L353" s="184"/>
      <c r="M353" s="190"/>
      <c r="N353" s="191"/>
      <c r="O353" s="191"/>
      <c r="P353" s="191"/>
      <c r="Q353" s="191"/>
      <c r="R353" s="191"/>
      <c r="S353" s="191"/>
      <c r="T353" s="192"/>
      <c r="AT353" s="188" t="s">
        <v>896</v>
      </c>
      <c r="AU353" s="188" t="s">
        <v>802</v>
      </c>
      <c r="AV353" s="11" t="s">
        <v>799</v>
      </c>
      <c r="AW353" s="11" t="s">
        <v>755</v>
      </c>
      <c r="AX353" s="11" t="s">
        <v>791</v>
      </c>
      <c r="AY353" s="188" t="s">
        <v>887</v>
      </c>
    </row>
    <row r="354" spans="2:65" s="12" customFormat="1">
      <c r="B354" s="193"/>
      <c r="D354" s="185" t="s">
        <v>896</v>
      </c>
      <c r="E354" s="202" t="s">
        <v>726</v>
      </c>
      <c r="F354" s="203" t="s">
        <v>3</v>
      </c>
      <c r="H354" s="204">
        <v>135.696</v>
      </c>
      <c r="I354" s="198"/>
      <c r="L354" s="193"/>
      <c r="M354" s="199"/>
      <c r="N354" s="200"/>
      <c r="O354" s="200"/>
      <c r="P354" s="200"/>
      <c r="Q354" s="200"/>
      <c r="R354" s="200"/>
      <c r="S354" s="200"/>
      <c r="T354" s="201"/>
      <c r="AT354" s="202" t="s">
        <v>896</v>
      </c>
      <c r="AU354" s="202" t="s">
        <v>802</v>
      </c>
      <c r="AV354" s="12" t="s">
        <v>802</v>
      </c>
      <c r="AW354" s="12" t="s">
        <v>755</v>
      </c>
      <c r="AX354" s="12" t="s">
        <v>791</v>
      </c>
      <c r="AY354" s="202" t="s">
        <v>887</v>
      </c>
    </row>
    <row r="355" spans="2:65" s="11" customFormat="1">
      <c r="B355" s="184"/>
      <c r="D355" s="185" t="s">
        <v>896</v>
      </c>
      <c r="E355" s="186" t="s">
        <v>726</v>
      </c>
      <c r="F355" s="187" t="s">
        <v>4</v>
      </c>
      <c r="H355" s="188" t="s">
        <v>726</v>
      </c>
      <c r="I355" s="189"/>
      <c r="L355" s="184"/>
      <c r="M355" s="190"/>
      <c r="N355" s="191"/>
      <c r="O355" s="191"/>
      <c r="P355" s="191"/>
      <c r="Q355" s="191"/>
      <c r="R355" s="191"/>
      <c r="S355" s="191"/>
      <c r="T355" s="192"/>
      <c r="AT355" s="188" t="s">
        <v>896</v>
      </c>
      <c r="AU355" s="188" t="s">
        <v>802</v>
      </c>
      <c r="AV355" s="11" t="s">
        <v>799</v>
      </c>
      <c r="AW355" s="11" t="s">
        <v>755</v>
      </c>
      <c r="AX355" s="11" t="s">
        <v>791</v>
      </c>
      <c r="AY355" s="188" t="s">
        <v>887</v>
      </c>
    </row>
    <row r="356" spans="2:65" s="12" customFormat="1">
      <c r="B356" s="193"/>
      <c r="D356" s="185" t="s">
        <v>896</v>
      </c>
      <c r="E356" s="202" t="s">
        <v>726</v>
      </c>
      <c r="F356" s="203" t="s">
        <v>5</v>
      </c>
      <c r="H356" s="204">
        <v>5.9790000000000001</v>
      </c>
      <c r="I356" s="198"/>
      <c r="L356" s="193"/>
      <c r="M356" s="199"/>
      <c r="N356" s="200"/>
      <c r="O356" s="200"/>
      <c r="P356" s="200"/>
      <c r="Q356" s="200"/>
      <c r="R356" s="200"/>
      <c r="S356" s="200"/>
      <c r="T356" s="201"/>
      <c r="AT356" s="202" t="s">
        <v>896</v>
      </c>
      <c r="AU356" s="202" t="s">
        <v>802</v>
      </c>
      <c r="AV356" s="12" t="s">
        <v>802</v>
      </c>
      <c r="AW356" s="12" t="s">
        <v>755</v>
      </c>
      <c r="AX356" s="12" t="s">
        <v>791</v>
      </c>
      <c r="AY356" s="202" t="s">
        <v>887</v>
      </c>
    </row>
    <row r="357" spans="2:65" s="11" customFormat="1">
      <c r="B357" s="184"/>
      <c r="D357" s="185" t="s">
        <v>896</v>
      </c>
      <c r="E357" s="186" t="s">
        <v>726</v>
      </c>
      <c r="F357" s="187" t="s">
        <v>6</v>
      </c>
      <c r="H357" s="188" t="s">
        <v>726</v>
      </c>
      <c r="I357" s="189"/>
      <c r="L357" s="184"/>
      <c r="M357" s="190"/>
      <c r="N357" s="191"/>
      <c r="O357" s="191"/>
      <c r="P357" s="191"/>
      <c r="Q357" s="191"/>
      <c r="R357" s="191"/>
      <c r="S357" s="191"/>
      <c r="T357" s="192"/>
      <c r="AT357" s="188" t="s">
        <v>896</v>
      </c>
      <c r="AU357" s="188" t="s">
        <v>802</v>
      </c>
      <c r="AV357" s="11" t="s">
        <v>799</v>
      </c>
      <c r="AW357" s="11" t="s">
        <v>755</v>
      </c>
      <c r="AX357" s="11" t="s">
        <v>791</v>
      </c>
      <c r="AY357" s="188" t="s">
        <v>887</v>
      </c>
    </row>
    <row r="358" spans="2:65" s="12" customFormat="1">
      <c r="B358" s="193"/>
      <c r="D358" s="185" t="s">
        <v>896</v>
      </c>
      <c r="E358" s="202" t="s">
        <v>726</v>
      </c>
      <c r="F358" s="203" t="s">
        <v>7</v>
      </c>
      <c r="H358" s="204">
        <v>3.1240000000000001</v>
      </c>
      <c r="I358" s="198"/>
      <c r="L358" s="193"/>
      <c r="M358" s="199"/>
      <c r="N358" s="200"/>
      <c r="O358" s="200"/>
      <c r="P358" s="200"/>
      <c r="Q358" s="200"/>
      <c r="R358" s="200"/>
      <c r="S358" s="200"/>
      <c r="T358" s="201"/>
      <c r="AT358" s="202" t="s">
        <v>896</v>
      </c>
      <c r="AU358" s="202" t="s">
        <v>802</v>
      </c>
      <c r="AV358" s="12" t="s">
        <v>802</v>
      </c>
      <c r="AW358" s="12" t="s">
        <v>755</v>
      </c>
      <c r="AX358" s="12" t="s">
        <v>791</v>
      </c>
      <c r="AY358" s="202" t="s">
        <v>887</v>
      </c>
    </row>
    <row r="359" spans="2:65" s="11" customFormat="1">
      <c r="B359" s="184"/>
      <c r="D359" s="185" t="s">
        <v>896</v>
      </c>
      <c r="E359" s="186" t="s">
        <v>726</v>
      </c>
      <c r="F359" s="187" t="s">
        <v>8</v>
      </c>
      <c r="H359" s="188" t="s">
        <v>726</v>
      </c>
      <c r="I359" s="189"/>
      <c r="L359" s="184"/>
      <c r="M359" s="190"/>
      <c r="N359" s="191"/>
      <c r="O359" s="191"/>
      <c r="P359" s="191"/>
      <c r="Q359" s="191"/>
      <c r="R359" s="191"/>
      <c r="S359" s="191"/>
      <c r="T359" s="192"/>
      <c r="AT359" s="188" t="s">
        <v>896</v>
      </c>
      <c r="AU359" s="188" t="s">
        <v>802</v>
      </c>
      <c r="AV359" s="11" t="s">
        <v>799</v>
      </c>
      <c r="AW359" s="11" t="s">
        <v>755</v>
      </c>
      <c r="AX359" s="11" t="s">
        <v>791</v>
      </c>
      <c r="AY359" s="188" t="s">
        <v>887</v>
      </c>
    </row>
    <row r="360" spans="2:65" s="12" customFormat="1">
      <c r="B360" s="193"/>
      <c r="D360" s="185" t="s">
        <v>896</v>
      </c>
      <c r="E360" s="202" t="s">
        <v>726</v>
      </c>
      <c r="F360" s="203" t="s">
        <v>9</v>
      </c>
      <c r="H360" s="204">
        <v>-8.2669999999999995</v>
      </c>
      <c r="I360" s="198"/>
      <c r="L360" s="193"/>
      <c r="M360" s="199"/>
      <c r="N360" s="200"/>
      <c r="O360" s="200"/>
      <c r="P360" s="200"/>
      <c r="Q360" s="200"/>
      <c r="R360" s="200"/>
      <c r="S360" s="200"/>
      <c r="T360" s="201"/>
      <c r="AT360" s="202" t="s">
        <v>896</v>
      </c>
      <c r="AU360" s="202" t="s">
        <v>802</v>
      </c>
      <c r="AV360" s="12" t="s">
        <v>802</v>
      </c>
      <c r="AW360" s="12" t="s">
        <v>755</v>
      </c>
      <c r="AX360" s="12" t="s">
        <v>791</v>
      </c>
      <c r="AY360" s="202" t="s">
        <v>887</v>
      </c>
    </row>
    <row r="361" spans="2:65" s="14" customFormat="1">
      <c r="B361" s="213"/>
      <c r="D361" s="194" t="s">
        <v>896</v>
      </c>
      <c r="E361" s="214" t="s">
        <v>726</v>
      </c>
      <c r="F361" s="215" t="s">
        <v>966</v>
      </c>
      <c r="H361" s="216">
        <v>136.53200000000001</v>
      </c>
      <c r="I361" s="217"/>
      <c r="L361" s="213"/>
      <c r="M361" s="218"/>
      <c r="N361" s="219"/>
      <c r="O361" s="219"/>
      <c r="P361" s="219"/>
      <c r="Q361" s="219"/>
      <c r="R361" s="219"/>
      <c r="S361" s="219"/>
      <c r="T361" s="220"/>
      <c r="AT361" s="221" t="s">
        <v>896</v>
      </c>
      <c r="AU361" s="221" t="s">
        <v>802</v>
      </c>
      <c r="AV361" s="14" t="s">
        <v>894</v>
      </c>
      <c r="AW361" s="14" t="s">
        <v>755</v>
      </c>
      <c r="AX361" s="14" t="s">
        <v>799</v>
      </c>
      <c r="AY361" s="221" t="s">
        <v>887</v>
      </c>
    </row>
    <row r="362" spans="2:65" s="1" customFormat="1" ht="22.5" customHeight="1">
      <c r="B362" s="171"/>
      <c r="C362" s="222" t="s">
        <v>1122</v>
      </c>
      <c r="D362" s="222" t="s">
        <v>995</v>
      </c>
      <c r="E362" s="223" t="s">
        <v>10</v>
      </c>
      <c r="F362" s="224" t="s">
        <v>11</v>
      </c>
      <c r="G362" s="225" t="s">
        <v>979</v>
      </c>
      <c r="H362" s="226">
        <v>252.584</v>
      </c>
      <c r="I362" s="227"/>
      <c r="J362" s="228">
        <f>ROUND(I362*H362,2)</f>
        <v>0</v>
      </c>
      <c r="K362" s="224" t="s">
        <v>893</v>
      </c>
      <c r="L362" s="229"/>
      <c r="M362" s="230" t="s">
        <v>726</v>
      </c>
      <c r="N362" s="231" t="s">
        <v>762</v>
      </c>
      <c r="O362" s="42"/>
      <c r="P362" s="181">
        <f>O362*H362</f>
        <v>0</v>
      </c>
      <c r="Q362" s="181">
        <v>1</v>
      </c>
      <c r="R362" s="181">
        <f>Q362*H362</f>
        <v>252.584</v>
      </c>
      <c r="S362" s="181">
        <v>0</v>
      </c>
      <c r="T362" s="182">
        <f>S362*H362</f>
        <v>0</v>
      </c>
      <c r="AR362" s="24" t="s">
        <v>938</v>
      </c>
      <c r="AT362" s="24" t="s">
        <v>995</v>
      </c>
      <c r="AU362" s="24" t="s">
        <v>802</v>
      </c>
      <c r="AY362" s="24" t="s">
        <v>887</v>
      </c>
      <c r="BE362" s="183">
        <f>IF(N362="základní",J362,0)</f>
        <v>0</v>
      </c>
      <c r="BF362" s="183">
        <f>IF(N362="snížená",J362,0)</f>
        <v>0</v>
      </c>
      <c r="BG362" s="183">
        <f>IF(N362="zákl. přenesená",J362,0)</f>
        <v>0</v>
      </c>
      <c r="BH362" s="183">
        <f>IF(N362="sníž. přenesená",J362,0)</f>
        <v>0</v>
      </c>
      <c r="BI362" s="183">
        <f>IF(N362="nulová",J362,0)</f>
        <v>0</v>
      </c>
      <c r="BJ362" s="24" t="s">
        <v>799</v>
      </c>
      <c r="BK362" s="183">
        <f>ROUND(I362*H362,2)</f>
        <v>0</v>
      </c>
      <c r="BL362" s="24" t="s">
        <v>894</v>
      </c>
      <c r="BM362" s="24" t="s">
        <v>12</v>
      </c>
    </row>
    <row r="363" spans="2:65" s="12" customFormat="1">
      <c r="B363" s="193"/>
      <c r="D363" s="194" t="s">
        <v>896</v>
      </c>
      <c r="F363" s="196" t="s">
        <v>13</v>
      </c>
      <c r="H363" s="197">
        <v>252.584</v>
      </c>
      <c r="I363" s="198"/>
      <c r="L363" s="193"/>
      <c r="M363" s="199"/>
      <c r="N363" s="200"/>
      <c r="O363" s="200"/>
      <c r="P363" s="200"/>
      <c r="Q363" s="200"/>
      <c r="R363" s="200"/>
      <c r="S363" s="200"/>
      <c r="T363" s="201"/>
      <c r="AT363" s="202" t="s">
        <v>896</v>
      </c>
      <c r="AU363" s="202" t="s">
        <v>802</v>
      </c>
      <c r="AV363" s="12" t="s">
        <v>802</v>
      </c>
      <c r="AW363" s="12" t="s">
        <v>727</v>
      </c>
      <c r="AX363" s="12" t="s">
        <v>799</v>
      </c>
      <c r="AY363" s="202" t="s">
        <v>887</v>
      </c>
    </row>
    <row r="364" spans="2:65" s="1" customFormat="1" ht="22.5" customHeight="1">
      <c r="B364" s="171"/>
      <c r="C364" s="172" t="s">
        <v>1127</v>
      </c>
      <c r="D364" s="172" t="s">
        <v>889</v>
      </c>
      <c r="E364" s="173" t="s">
        <v>1001</v>
      </c>
      <c r="F364" s="174" t="s">
        <v>1002</v>
      </c>
      <c r="G364" s="175" t="s">
        <v>892</v>
      </c>
      <c r="H364" s="176">
        <v>383.67700000000002</v>
      </c>
      <c r="I364" s="177"/>
      <c r="J364" s="178">
        <f>ROUND(I364*H364,2)</f>
        <v>0</v>
      </c>
      <c r="K364" s="174" t="s">
        <v>893</v>
      </c>
      <c r="L364" s="41"/>
      <c r="M364" s="179" t="s">
        <v>726</v>
      </c>
      <c r="N364" s="180" t="s">
        <v>762</v>
      </c>
      <c r="O364" s="42"/>
      <c r="P364" s="181">
        <f>O364*H364</f>
        <v>0</v>
      </c>
      <c r="Q364" s="181">
        <v>0</v>
      </c>
      <c r="R364" s="181">
        <f>Q364*H364</f>
        <v>0</v>
      </c>
      <c r="S364" s="181">
        <v>0</v>
      </c>
      <c r="T364" s="182">
        <f>S364*H364</f>
        <v>0</v>
      </c>
      <c r="AR364" s="24" t="s">
        <v>894</v>
      </c>
      <c r="AT364" s="24" t="s">
        <v>889</v>
      </c>
      <c r="AU364" s="24" t="s">
        <v>802</v>
      </c>
      <c r="AY364" s="24" t="s">
        <v>887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24" t="s">
        <v>799</v>
      </c>
      <c r="BK364" s="183">
        <f>ROUND(I364*H364,2)</f>
        <v>0</v>
      </c>
      <c r="BL364" s="24" t="s">
        <v>894</v>
      </c>
      <c r="BM364" s="24" t="s">
        <v>14</v>
      </c>
    </row>
    <row r="365" spans="2:65" s="11" customFormat="1">
      <c r="B365" s="184"/>
      <c r="D365" s="185" t="s">
        <v>896</v>
      </c>
      <c r="E365" s="186" t="s">
        <v>726</v>
      </c>
      <c r="F365" s="187" t="s">
        <v>2</v>
      </c>
      <c r="H365" s="188" t="s">
        <v>726</v>
      </c>
      <c r="I365" s="189"/>
      <c r="L365" s="184"/>
      <c r="M365" s="190"/>
      <c r="N365" s="191"/>
      <c r="O365" s="191"/>
      <c r="P365" s="191"/>
      <c r="Q365" s="191"/>
      <c r="R365" s="191"/>
      <c r="S365" s="191"/>
      <c r="T365" s="192"/>
      <c r="AT365" s="188" t="s">
        <v>896</v>
      </c>
      <c r="AU365" s="188" t="s">
        <v>802</v>
      </c>
      <c r="AV365" s="11" t="s">
        <v>799</v>
      </c>
      <c r="AW365" s="11" t="s">
        <v>755</v>
      </c>
      <c r="AX365" s="11" t="s">
        <v>791</v>
      </c>
      <c r="AY365" s="188" t="s">
        <v>887</v>
      </c>
    </row>
    <row r="366" spans="2:65" s="12" customFormat="1">
      <c r="B366" s="193"/>
      <c r="D366" s="185" t="s">
        <v>896</v>
      </c>
      <c r="E366" s="202" t="s">
        <v>726</v>
      </c>
      <c r="F366" s="203" t="s">
        <v>15</v>
      </c>
      <c r="H366" s="204">
        <v>271.392</v>
      </c>
      <c r="I366" s="198"/>
      <c r="L366" s="193"/>
      <c r="M366" s="199"/>
      <c r="N366" s="200"/>
      <c r="O366" s="200"/>
      <c r="P366" s="200"/>
      <c r="Q366" s="200"/>
      <c r="R366" s="200"/>
      <c r="S366" s="200"/>
      <c r="T366" s="201"/>
      <c r="AT366" s="202" t="s">
        <v>896</v>
      </c>
      <c r="AU366" s="202" t="s">
        <v>802</v>
      </c>
      <c r="AV366" s="12" t="s">
        <v>802</v>
      </c>
      <c r="AW366" s="12" t="s">
        <v>755</v>
      </c>
      <c r="AX366" s="12" t="s">
        <v>791</v>
      </c>
      <c r="AY366" s="202" t="s">
        <v>887</v>
      </c>
    </row>
    <row r="367" spans="2:65" s="11" customFormat="1">
      <c r="B367" s="184"/>
      <c r="D367" s="185" t="s">
        <v>896</v>
      </c>
      <c r="E367" s="186" t="s">
        <v>726</v>
      </c>
      <c r="F367" s="187" t="s">
        <v>4</v>
      </c>
      <c r="H367" s="188" t="s">
        <v>726</v>
      </c>
      <c r="I367" s="189"/>
      <c r="L367" s="184"/>
      <c r="M367" s="190"/>
      <c r="N367" s="191"/>
      <c r="O367" s="191"/>
      <c r="P367" s="191"/>
      <c r="Q367" s="191"/>
      <c r="R367" s="191"/>
      <c r="S367" s="191"/>
      <c r="T367" s="192"/>
      <c r="AT367" s="188" t="s">
        <v>896</v>
      </c>
      <c r="AU367" s="188" t="s">
        <v>802</v>
      </c>
      <c r="AV367" s="11" t="s">
        <v>799</v>
      </c>
      <c r="AW367" s="11" t="s">
        <v>755</v>
      </c>
      <c r="AX367" s="11" t="s">
        <v>791</v>
      </c>
      <c r="AY367" s="188" t="s">
        <v>887</v>
      </c>
    </row>
    <row r="368" spans="2:65" s="12" customFormat="1">
      <c r="B368" s="193"/>
      <c r="D368" s="185" t="s">
        <v>896</v>
      </c>
      <c r="E368" s="202" t="s">
        <v>726</v>
      </c>
      <c r="F368" s="203" t="s">
        <v>16</v>
      </c>
      <c r="H368" s="204">
        <v>11.957000000000001</v>
      </c>
      <c r="I368" s="198"/>
      <c r="L368" s="193"/>
      <c r="M368" s="199"/>
      <c r="N368" s="200"/>
      <c r="O368" s="200"/>
      <c r="P368" s="200"/>
      <c r="Q368" s="200"/>
      <c r="R368" s="200"/>
      <c r="S368" s="200"/>
      <c r="T368" s="201"/>
      <c r="AT368" s="202" t="s">
        <v>896</v>
      </c>
      <c r="AU368" s="202" t="s">
        <v>802</v>
      </c>
      <c r="AV368" s="12" t="s">
        <v>802</v>
      </c>
      <c r="AW368" s="12" t="s">
        <v>755</v>
      </c>
      <c r="AX368" s="12" t="s">
        <v>791</v>
      </c>
      <c r="AY368" s="202" t="s">
        <v>887</v>
      </c>
    </row>
    <row r="369" spans="2:65" s="11" customFormat="1">
      <c r="B369" s="184"/>
      <c r="D369" s="185" t="s">
        <v>896</v>
      </c>
      <c r="E369" s="186" t="s">
        <v>726</v>
      </c>
      <c r="F369" s="187" t="s">
        <v>6</v>
      </c>
      <c r="H369" s="188" t="s">
        <v>726</v>
      </c>
      <c r="I369" s="189"/>
      <c r="L369" s="184"/>
      <c r="M369" s="190"/>
      <c r="N369" s="191"/>
      <c r="O369" s="191"/>
      <c r="P369" s="191"/>
      <c r="Q369" s="191"/>
      <c r="R369" s="191"/>
      <c r="S369" s="191"/>
      <c r="T369" s="192"/>
      <c r="AT369" s="188" t="s">
        <v>896</v>
      </c>
      <c r="AU369" s="188" t="s">
        <v>802</v>
      </c>
      <c r="AV369" s="11" t="s">
        <v>799</v>
      </c>
      <c r="AW369" s="11" t="s">
        <v>755</v>
      </c>
      <c r="AX369" s="11" t="s">
        <v>791</v>
      </c>
      <c r="AY369" s="188" t="s">
        <v>887</v>
      </c>
    </row>
    <row r="370" spans="2:65" s="12" customFormat="1">
      <c r="B370" s="193"/>
      <c r="D370" s="185" t="s">
        <v>896</v>
      </c>
      <c r="E370" s="202" t="s">
        <v>726</v>
      </c>
      <c r="F370" s="203" t="s">
        <v>17</v>
      </c>
      <c r="H370" s="204">
        <v>6.2480000000000002</v>
      </c>
      <c r="I370" s="198"/>
      <c r="L370" s="193"/>
      <c r="M370" s="199"/>
      <c r="N370" s="200"/>
      <c r="O370" s="200"/>
      <c r="P370" s="200"/>
      <c r="Q370" s="200"/>
      <c r="R370" s="200"/>
      <c r="S370" s="200"/>
      <c r="T370" s="201"/>
      <c r="AT370" s="202" t="s">
        <v>896</v>
      </c>
      <c r="AU370" s="202" t="s">
        <v>802</v>
      </c>
      <c r="AV370" s="12" t="s">
        <v>802</v>
      </c>
      <c r="AW370" s="12" t="s">
        <v>755</v>
      </c>
      <c r="AX370" s="12" t="s">
        <v>791</v>
      </c>
      <c r="AY370" s="202" t="s">
        <v>887</v>
      </c>
    </row>
    <row r="371" spans="2:65" s="11" customFormat="1">
      <c r="B371" s="184"/>
      <c r="D371" s="185" t="s">
        <v>896</v>
      </c>
      <c r="E371" s="186" t="s">
        <v>726</v>
      </c>
      <c r="F371" s="187" t="s">
        <v>18</v>
      </c>
      <c r="H371" s="188" t="s">
        <v>726</v>
      </c>
      <c r="I371" s="189"/>
      <c r="L371" s="184"/>
      <c r="M371" s="190"/>
      <c r="N371" s="191"/>
      <c r="O371" s="191"/>
      <c r="P371" s="191"/>
      <c r="Q371" s="191"/>
      <c r="R371" s="191"/>
      <c r="S371" s="191"/>
      <c r="T371" s="192"/>
      <c r="AT371" s="188" t="s">
        <v>896</v>
      </c>
      <c r="AU371" s="188" t="s">
        <v>802</v>
      </c>
      <c r="AV371" s="11" t="s">
        <v>799</v>
      </c>
      <c r="AW371" s="11" t="s">
        <v>755</v>
      </c>
      <c r="AX371" s="11" t="s">
        <v>791</v>
      </c>
      <c r="AY371" s="188" t="s">
        <v>887</v>
      </c>
    </row>
    <row r="372" spans="2:65" s="12" customFormat="1">
      <c r="B372" s="193"/>
      <c r="D372" s="185" t="s">
        <v>896</v>
      </c>
      <c r="E372" s="202" t="s">
        <v>726</v>
      </c>
      <c r="F372" s="203" t="s">
        <v>19</v>
      </c>
      <c r="H372" s="204">
        <v>94.08</v>
      </c>
      <c r="I372" s="198"/>
      <c r="L372" s="193"/>
      <c r="M372" s="199"/>
      <c r="N372" s="200"/>
      <c r="O372" s="200"/>
      <c r="P372" s="200"/>
      <c r="Q372" s="200"/>
      <c r="R372" s="200"/>
      <c r="S372" s="200"/>
      <c r="T372" s="201"/>
      <c r="AT372" s="202" t="s">
        <v>896</v>
      </c>
      <c r="AU372" s="202" t="s">
        <v>802</v>
      </c>
      <c r="AV372" s="12" t="s">
        <v>802</v>
      </c>
      <c r="AW372" s="12" t="s">
        <v>755</v>
      </c>
      <c r="AX372" s="12" t="s">
        <v>791</v>
      </c>
      <c r="AY372" s="202" t="s">
        <v>887</v>
      </c>
    </row>
    <row r="373" spans="2:65" s="14" customFormat="1">
      <c r="B373" s="213"/>
      <c r="D373" s="185" t="s">
        <v>896</v>
      </c>
      <c r="E373" s="232" t="s">
        <v>726</v>
      </c>
      <c r="F373" s="233" t="s">
        <v>966</v>
      </c>
      <c r="H373" s="234">
        <v>383.67700000000002</v>
      </c>
      <c r="I373" s="217"/>
      <c r="L373" s="213"/>
      <c r="M373" s="218"/>
      <c r="N373" s="219"/>
      <c r="O373" s="219"/>
      <c r="P373" s="219"/>
      <c r="Q373" s="219"/>
      <c r="R373" s="219"/>
      <c r="S373" s="219"/>
      <c r="T373" s="220"/>
      <c r="AT373" s="221" t="s">
        <v>896</v>
      </c>
      <c r="AU373" s="221" t="s">
        <v>802</v>
      </c>
      <c r="AV373" s="14" t="s">
        <v>894</v>
      </c>
      <c r="AW373" s="14" t="s">
        <v>755</v>
      </c>
      <c r="AX373" s="14" t="s">
        <v>799</v>
      </c>
      <c r="AY373" s="221" t="s">
        <v>887</v>
      </c>
    </row>
    <row r="374" spans="2:65" s="10" customFormat="1" ht="29.85" customHeight="1">
      <c r="B374" s="157"/>
      <c r="D374" s="168" t="s">
        <v>790</v>
      </c>
      <c r="E374" s="169" t="s">
        <v>904</v>
      </c>
      <c r="F374" s="169" t="s">
        <v>1035</v>
      </c>
      <c r="I374" s="160"/>
      <c r="J374" s="170">
        <f>BK374</f>
        <v>0</v>
      </c>
      <c r="L374" s="157"/>
      <c r="M374" s="162"/>
      <c r="N374" s="163"/>
      <c r="O374" s="163"/>
      <c r="P374" s="164">
        <f>SUM(P375:P384)</f>
        <v>0</v>
      </c>
      <c r="Q374" s="163"/>
      <c r="R374" s="164">
        <f>SUM(R375:R384)</f>
        <v>0</v>
      </c>
      <c r="S374" s="163"/>
      <c r="T374" s="165">
        <f>SUM(T375:T384)</f>
        <v>0</v>
      </c>
      <c r="AR374" s="158" t="s">
        <v>799</v>
      </c>
      <c r="AT374" s="166" t="s">
        <v>790</v>
      </c>
      <c r="AU374" s="166" t="s">
        <v>799</v>
      </c>
      <c r="AY374" s="158" t="s">
        <v>887</v>
      </c>
      <c r="BK374" s="167">
        <f>SUM(BK375:BK384)</f>
        <v>0</v>
      </c>
    </row>
    <row r="375" spans="2:65" s="1" customFormat="1" ht="22.5" customHeight="1">
      <c r="B375" s="171"/>
      <c r="C375" s="172" t="s">
        <v>1132</v>
      </c>
      <c r="D375" s="172" t="s">
        <v>889</v>
      </c>
      <c r="E375" s="173" t="s">
        <v>20</v>
      </c>
      <c r="F375" s="174" t="s">
        <v>21</v>
      </c>
      <c r="G375" s="175" t="s">
        <v>1018</v>
      </c>
      <c r="H375" s="176">
        <v>263.27</v>
      </c>
      <c r="I375" s="177"/>
      <c r="J375" s="178">
        <f>ROUND(I375*H375,2)</f>
        <v>0</v>
      </c>
      <c r="K375" s="174" t="s">
        <v>893</v>
      </c>
      <c r="L375" s="41"/>
      <c r="M375" s="179" t="s">
        <v>726</v>
      </c>
      <c r="N375" s="180" t="s">
        <v>762</v>
      </c>
      <c r="O375" s="42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AR375" s="24" t="s">
        <v>894</v>
      </c>
      <c r="AT375" s="24" t="s">
        <v>889</v>
      </c>
      <c r="AU375" s="24" t="s">
        <v>802</v>
      </c>
      <c r="AY375" s="24" t="s">
        <v>887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24" t="s">
        <v>799</v>
      </c>
      <c r="BK375" s="183">
        <f>ROUND(I375*H375,2)</f>
        <v>0</v>
      </c>
      <c r="BL375" s="24" t="s">
        <v>894</v>
      </c>
      <c r="BM375" s="24" t="s">
        <v>22</v>
      </c>
    </row>
    <row r="376" spans="2:65" s="12" customFormat="1">
      <c r="B376" s="193"/>
      <c r="D376" s="194" t="s">
        <v>896</v>
      </c>
      <c r="E376" s="195" t="s">
        <v>726</v>
      </c>
      <c r="F376" s="196" t="s">
        <v>23</v>
      </c>
      <c r="H376" s="197">
        <v>263.27</v>
      </c>
      <c r="I376" s="198"/>
      <c r="L376" s="193"/>
      <c r="M376" s="199"/>
      <c r="N376" s="200"/>
      <c r="O376" s="200"/>
      <c r="P376" s="200"/>
      <c r="Q376" s="200"/>
      <c r="R376" s="200"/>
      <c r="S376" s="200"/>
      <c r="T376" s="201"/>
      <c r="AT376" s="202" t="s">
        <v>896</v>
      </c>
      <c r="AU376" s="202" t="s">
        <v>802</v>
      </c>
      <c r="AV376" s="12" t="s">
        <v>802</v>
      </c>
      <c r="AW376" s="12" t="s">
        <v>755</v>
      </c>
      <c r="AX376" s="12" t="s">
        <v>799</v>
      </c>
      <c r="AY376" s="202" t="s">
        <v>887</v>
      </c>
    </row>
    <row r="377" spans="2:65" s="1" customFormat="1" ht="22.5" customHeight="1">
      <c r="B377" s="171"/>
      <c r="C377" s="172" t="s">
        <v>1136</v>
      </c>
      <c r="D377" s="172" t="s">
        <v>889</v>
      </c>
      <c r="E377" s="173" t="s">
        <v>24</v>
      </c>
      <c r="F377" s="174" t="s">
        <v>25</v>
      </c>
      <c r="G377" s="175" t="s">
        <v>1018</v>
      </c>
      <c r="H377" s="176">
        <v>263.27</v>
      </c>
      <c r="I377" s="177"/>
      <c r="J377" s="178">
        <f>ROUND(I377*H377,2)</f>
        <v>0</v>
      </c>
      <c r="K377" s="174" t="s">
        <v>893</v>
      </c>
      <c r="L377" s="41"/>
      <c r="M377" s="179" t="s">
        <v>726</v>
      </c>
      <c r="N377" s="180" t="s">
        <v>762</v>
      </c>
      <c r="O377" s="42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AR377" s="24" t="s">
        <v>894</v>
      </c>
      <c r="AT377" s="24" t="s">
        <v>889</v>
      </c>
      <c r="AU377" s="24" t="s">
        <v>802</v>
      </c>
      <c r="AY377" s="24" t="s">
        <v>887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24" t="s">
        <v>799</v>
      </c>
      <c r="BK377" s="183">
        <f>ROUND(I377*H377,2)</f>
        <v>0</v>
      </c>
      <c r="BL377" s="24" t="s">
        <v>894</v>
      </c>
      <c r="BM377" s="24" t="s">
        <v>26</v>
      </c>
    </row>
    <row r="378" spans="2:65" s="11" customFormat="1">
      <c r="B378" s="184"/>
      <c r="D378" s="185" t="s">
        <v>896</v>
      </c>
      <c r="E378" s="186" t="s">
        <v>726</v>
      </c>
      <c r="F378" s="187" t="s">
        <v>2</v>
      </c>
      <c r="H378" s="188" t="s">
        <v>726</v>
      </c>
      <c r="I378" s="189"/>
      <c r="L378" s="184"/>
      <c r="M378" s="190"/>
      <c r="N378" s="191"/>
      <c r="O378" s="191"/>
      <c r="P378" s="191"/>
      <c r="Q378" s="191"/>
      <c r="R378" s="191"/>
      <c r="S378" s="191"/>
      <c r="T378" s="192"/>
      <c r="AT378" s="188" t="s">
        <v>896</v>
      </c>
      <c r="AU378" s="188" t="s">
        <v>802</v>
      </c>
      <c r="AV378" s="11" t="s">
        <v>799</v>
      </c>
      <c r="AW378" s="11" t="s">
        <v>755</v>
      </c>
      <c r="AX378" s="11" t="s">
        <v>791</v>
      </c>
      <c r="AY378" s="188" t="s">
        <v>887</v>
      </c>
    </row>
    <row r="379" spans="2:65" s="12" customFormat="1">
      <c r="B379" s="193"/>
      <c r="D379" s="185" t="s">
        <v>896</v>
      </c>
      <c r="E379" s="202" t="s">
        <v>726</v>
      </c>
      <c r="F379" s="203" t="s">
        <v>27</v>
      </c>
      <c r="H379" s="204">
        <v>246.72</v>
      </c>
      <c r="I379" s="198"/>
      <c r="L379" s="193"/>
      <c r="M379" s="199"/>
      <c r="N379" s="200"/>
      <c r="O379" s="200"/>
      <c r="P379" s="200"/>
      <c r="Q379" s="200"/>
      <c r="R379" s="200"/>
      <c r="S379" s="200"/>
      <c r="T379" s="201"/>
      <c r="AT379" s="202" t="s">
        <v>896</v>
      </c>
      <c r="AU379" s="202" t="s">
        <v>802</v>
      </c>
      <c r="AV379" s="12" t="s">
        <v>802</v>
      </c>
      <c r="AW379" s="12" t="s">
        <v>755</v>
      </c>
      <c r="AX379" s="12" t="s">
        <v>791</v>
      </c>
      <c r="AY379" s="202" t="s">
        <v>887</v>
      </c>
    </row>
    <row r="380" spans="2:65" s="11" customFormat="1">
      <c r="B380" s="184"/>
      <c r="D380" s="185" t="s">
        <v>896</v>
      </c>
      <c r="E380" s="186" t="s">
        <v>726</v>
      </c>
      <c r="F380" s="187" t="s">
        <v>4</v>
      </c>
      <c r="H380" s="188" t="s">
        <v>726</v>
      </c>
      <c r="I380" s="189"/>
      <c r="L380" s="184"/>
      <c r="M380" s="190"/>
      <c r="N380" s="191"/>
      <c r="O380" s="191"/>
      <c r="P380" s="191"/>
      <c r="Q380" s="191"/>
      <c r="R380" s="191"/>
      <c r="S380" s="191"/>
      <c r="T380" s="192"/>
      <c r="AT380" s="188" t="s">
        <v>896</v>
      </c>
      <c r="AU380" s="188" t="s">
        <v>802</v>
      </c>
      <c r="AV380" s="11" t="s">
        <v>799</v>
      </c>
      <c r="AW380" s="11" t="s">
        <v>755</v>
      </c>
      <c r="AX380" s="11" t="s">
        <v>791</v>
      </c>
      <c r="AY380" s="188" t="s">
        <v>887</v>
      </c>
    </row>
    <row r="381" spans="2:65" s="12" customFormat="1">
      <c r="B381" s="193"/>
      <c r="D381" s="185" t="s">
        <v>896</v>
      </c>
      <c r="E381" s="202" t="s">
        <v>726</v>
      </c>
      <c r="F381" s="203" t="s">
        <v>28</v>
      </c>
      <c r="H381" s="204">
        <v>10.87</v>
      </c>
      <c r="I381" s="198"/>
      <c r="L381" s="193"/>
      <c r="M381" s="199"/>
      <c r="N381" s="200"/>
      <c r="O381" s="200"/>
      <c r="P381" s="200"/>
      <c r="Q381" s="200"/>
      <c r="R381" s="200"/>
      <c r="S381" s="200"/>
      <c r="T381" s="201"/>
      <c r="AT381" s="202" t="s">
        <v>896</v>
      </c>
      <c r="AU381" s="202" t="s">
        <v>802</v>
      </c>
      <c r="AV381" s="12" t="s">
        <v>802</v>
      </c>
      <c r="AW381" s="12" t="s">
        <v>755</v>
      </c>
      <c r="AX381" s="12" t="s">
        <v>791</v>
      </c>
      <c r="AY381" s="202" t="s">
        <v>887</v>
      </c>
    </row>
    <row r="382" spans="2:65" s="11" customFormat="1">
      <c r="B382" s="184"/>
      <c r="D382" s="185" t="s">
        <v>896</v>
      </c>
      <c r="E382" s="186" t="s">
        <v>726</v>
      </c>
      <c r="F382" s="187" t="s">
        <v>29</v>
      </c>
      <c r="H382" s="188" t="s">
        <v>726</v>
      </c>
      <c r="I382" s="189"/>
      <c r="L382" s="184"/>
      <c r="M382" s="190"/>
      <c r="N382" s="191"/>
      <c r="O382" s="191"/>
      <c r="P382" s="191"/>
      <c r="Q382" s="191"/>
      <c r="R382" s="191"/>
      <c r="S382" s="191"/>
      <c r="T382" s="192"/>
      <c r="AT382" s="188" t="s">
        <v>896</v>
      </c>
      <c r="AU382" s="188" t="s">
        <v>802</v>
      </c>
      <c r="AV382" s="11" t="s">
        <v>799</v>
      </c>
      <c r="AW382" s="11" t="s">
        <v>755</v>
      </c>
      <c r="AX382" s="11" t="s">
        <v>791</v>
      </c>
      <c r="AY382" s="188" t="s">
        <v>887</v>
      </c>
    </row>
    <row r="383" spans="2:65" s="12" customFormat="1">
      <c r="B383" s="193"/>
      <c r="D383" s="185" t="s">
        <v>896</v>
      </c>
      <c r="E383" s="202" t="s">
        <v>726</v>
      </c>
      <c r="F383" s="203" t="s">
        <v>30</v>
      </c>
      <c r="H383" s="204">
        <v>5.68</v>
      </c>
      <c r="I383" s="198"/>
      <c r="L383" s="193"/>
      <c r="M383" s="199"/>
      <c r="N383" s="200"/>
      <c r="O383" s="200"/>
      <c r="P383" s="200"/>
      <c r="Q383" s="200"/>
      <c r="R383" s="200"/>
      <c r="S383" s="200"/>
      <c r="T383" s="201"/>
      <c r="AT383" s="202" t="s">
        <v>896</v>
      </c>
      <c r="AU383" s="202" t="s">
        <v>802</v>
      </c>
      <c r="AV383" s="12" t="s">
        <v>802</v>
      </c>
      <c r="AW383" s="12" t="s">
        <v>755</v>
      </c>
      <c r="AX383" s="12" t="s">
        <v>791</v>
      </c>
      <c r="AY383" s="202" t="s">
        <v>887</v>
      </c>
    </row>
    <row r="384" spans="2:65" s="14" customFormat="1">
      <c r="B384" s="213"/>
      <c r="D384" s="185" t="s">
        <v>896</v>
      </c>
      <c r="E384" s="232" t="s">
        <v>726</v>
      </c>
      <c r="F384" s="233" t="s">
        <v>966</v>
      </c>
      <c r="H384" s="234">
        <v>263.27</v>
      </c>
      <c r="I384" s="217"/>
      <c r="L384" s="213"/>
      <c r="M384" s="218"/>
      <c r="N384" s="219"/>
      <c r="O384" s="219"/>
      <c r="P384" s="219"/>
      <c r="Q384" s="219"/>
      <c r="R384" s="219"/>
      <c r="S384" s="219"/>
      <c r="T384" s="220"/>
      <c r="AT384" s="221" t="s">
        <v>896</v>
      </c>
      <c r="AU384" s="221" t="s">
        <v>802</v>
      </c>
      <c r="AV384" s="14" t="s">
        <v>894</v>
      </c>
      <c r="AW384" s="14" t="s">
        <v>755</v>
      </c>
      <c r="AX384" s="14" t="s">
        <v>799</v>
      </c>
      <c r="AY384" s="221" t="s">
        <v>887</v>
      </c>
    </row>
    <row r="385" spans="2:65" s="10" customFormat="1" ht="29.85" customHeight="1">
      <c r="B385" s="157"/>
      <c r="D385" s="168" t="s">
        <v>790</v>
      </c>
      <c r="E385" s="169" t="s">
        <v>894</v>
      </c>
      <c r="F385" s="169" t="s">
        <v>1091</v>
      </c>
      <c r="I385" s="160"/>
      <c r="J385" s="170">
        <f>BK385</f>
        <v>0</v>
      </c>
      <c r="L385" s="157"/>
      <c r="M385" s="162"/>
      <c r="N385" s="163"/>
      <c r="O385" s="163"/>
      <c r="P385" s="164">
        <f>SUM(P386:P415)</f>
        <v>0</v>
      </c>
      <c r="Q385" s="163"/>
      <c r="R385" s="164">
        <f>SUM(R386:R415)</f>
        <v>1.7462160000000001E-2</v>
      </c>
      <c r="S385" s="163"/>
      <c r="T385" s="165">
        <f>SUM(T386:T415)</f>
        <v>0</v>
      </c>
      <c r="AR385" s="158" t="s">
        <v>799</v>
      </c>
      <c r="AT385" s="166" t="s">
        <v>790</v>
      </c>
      <c r="AU385" s="166" t="s">
        <v>799</v>
      </c>
      <c r="AY385" s="158" t="s">
        <v>887</v>
      </c>
      <c r="BK385" s="167">
        <f>SUM(BK386:BK415)</f>
        <v>0</v>
      </c>
    </row>
    <row r="386" spans="2:65" s="1" customFormat="1" ht="31.5" customHeight="1">
      <c r="B386" s="171"/>
      <c r="C386" s="172" t="s">
        <v>1144</v>
      </c>
      <c r="D386" s="172" t="s">
        <v>889</v>
      </c>
      <c r="E386" s="173" t="s">
        <v>31</v>
      </c>
      <c r="F386" s="174" t="s">
        <v>32</v>
      </c>
      <c r="G386" s="175" t="s">
        <v>927</v>
      </c>
      <c r="H386" s="176">
        <v>28.96</v>
      </c>
      <c r="I386" s="177"/>
      <c r="J386" s="178">
        <f>ROUND(I386*H386,2)</f>
        <v>0</v>
      </c>
      <c r="K386" s="174" t="s">
        <v>893</v>
      </c>
      <c r="L386" s="41"/>
      <c r="M386" s="179" t="s">
        <v>726</v>
      </c>
      <c r="N386" s="180" t="s">
        <v>762</v>
      </c>
      <c r="O386" s="42"/>
      <c r="P386" s="181">
        <f>O386*H386</f>
        <v>0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AR386" s="24" t="s">
        <v>894</v>
      </c>
      <c r="AT386" s="24" t="s">
        <v>889</v>
      </c>
      <c r="AU386" s="24" t="s">
        <v>802</v>
      </c>
      <c r="AY386" s="24" t="s">
        <v>887</v>
      </c>
      <c r="BE386" s="183">
        <f>IF(N386="základní",J386,0)</f>
        <v>0</v>
      </c>
      <c r="BF386" s="183">
        <f>IF(N386="snížená",J386,0)</f>
        <v>0</v>
      </c>
      <c r="BG386" s="183">
        <f>IF(N386="zákl. přenesená",J386,0)</f>
        <v>0</v>
      </c>
      <c r="BH386" s="183">
        <f>IF(N386="sníž. přenesená",J386,0)</f>
        <v>0</v>
      </c>
      <c r="BI386" s="183">
        <f>IF(N386="nulová",J386,0)</f>
        <v>0</v>
      </c>
      <c r="BJ386" s="24" t="s">
        <v>799</v>
      </c>
      <c r="BK386" s="183">
        <f>ROUND(I386*H386,2)</f>
        <v>0</v>
      </c>
      <c r="BL386" s="24" t="s">
        <v>894</v>
      </c>
      <c r="BM386" s="24" t="s">
        <v>33</v>
      </c>
    </row>
    <row r="387" spans="2:65" s="11" customFormat="1">
      <c r="B387" s="184"/>
      <c r="D387" s="185" t="s">
        <v>896</v>
      </c>
      <c r="E387" s="186" t="s">
        <v>726</v>
      </c>
      <c r="F387" s="187" t="s">
        <v>2</v>
      </c>
      <c r="H387" s="188" t="s">
        <v>726</v>
      </c>
      <c r="I387" s="189"/>
      <c r="L387" s="184"/>
      <c r="M387" s="190"/>
      <c r="N387" s="191"/>
      <c r="O387" s="191"/>
      <c r="P387" s="191"/>
      <c r="Q387" s="191"/>
      <c r="R387" s="191"/>
      <c r="S387" s="191"/>
      <c r="T387" s="192"/>
      <c r="AT387" s="188" t="s">
        <v>896</v>
      </c>
      <c r="AU387" s="188" t="s">
        <v>802</v>
      </c>
      <c r="AV387" s="11" t="s">
        <v>799</v>
      </c>
      <c r="AW387" s="11" t="s">
        <v>755</v>
      </c>
      <c r="AX387" s="11" t="s">
        <v>791</v>
      </c>
      <c r="AY387" s="188" t="s">
        <v>887</v>
      </c>
    </row>
    <row r="388" spans="2:65" s="12" customFormat="1">
      <c r="B388" s="193"/>
      <c r="D388" s="185" t="s">
        <v>896</v>
      </c>
      <c r="E388" s="202" t="s">
        <v>726</v>
      </c>
      <c r="F388" s="203" t="s">
        <v>34</v>
      </c>
      <c r="H388" s="204">
        <v>27.138999999999999</v>
      </c>
      <c r="I388" s="198"/>
      <c r="L388" s="193"/>
      <c r="M388" s="199"/>
      <c r="N388" s="200"/>
      <c r="O388" s="200"/>
      <c r="P388" s="200"/>
      <c r="Q388" s="200"/>
      <c r="R388" s="200"/>
      <c r="S388" s="200"/>
      <c r="T388" s="201"/>
      <c r="AT388" s="202" t="s">
        <v>896</v>
      </c>
      <c r="AU388" s="202" t="s">
        <v>802</v>
      </c>
      <c r="AV388" s="12" t="s">
        <v>802</v>
      </c>
      <c r="AW388" s="12" t="s">
        <v>755</v>
      </c>
      <c r="AX388" s="12" t="s">
        <v>791</v>
      </c>
      <c r="AY388" s="202" t="s">
        <v>887</v>
      </c>
    </row>
    <row r="389" spans="2:65" s="11" customFormat="1">
      <c r="B389" s="184"/>
      <c r="D389" s="185" t="s">
        <v>896</v>
      </c>
      <c r="E389" s="186" t="s">
        <v>726</v>
      </c>
      <c r="F389" s="187" t="s">
        <v>4</v>
      </c>
      <c r="H389" s="188" t="s">
        <v>726</v>
      </c>
      <c r="I389" s="189"/>
      <c r="L389" s="184"/>
      <c r="M389" s="190"/>
      <c r="N389" s="191"/>
      <c r="O389" s="191"/>
      <c r="P389" s="191"/>
      <c r="Q389" s="191"/>
      <c r="R389" s="191"/>
      <c r="S389" s="191"/>
      <c r="T389" s="192"/>
      <c r="AT389" s="188" t="s">
        <v>896</v>
      </c>
      <c r="AU389" s="188" t="s">
        <v>802</v>
      </c>
      <c r="AV389" s="11" t="s">
        <v>799</v>
      </c>
      <c r="AW389" s="11" t="s">
        <v>755</v>
      </c>
      <c r="AX389" s="11" t="s">
        <v>791</v>
      </c>
      <c r="AY389" s="188" t="s">
        <v>887</v>
      </c>
    </row>
    <row r="390" spans="2:65" s="12" customFormat="1">
      <c r="B390" s="193"/>
      <c r="D390" s="185" t="s">
        <v>896</v>
      </c>
      <c r="E390" s="202" t="s">
        <v>726</v>
      </c>
      <c r="F390" s="203" t="s">
        <v>35</v>
      </c>
      <c r="H390" s="204">
        <v>1.196</v>
      </c>
      <c r="I390" s="198"/>
      <c r="L390" s="193"/>
      <c r="M390" s="199"/>
      <c r="N390" s="200"/>
      <c r="O390" s="200"/>
      <c r="P390" s="200"/>
      <c r="Q390" s="200"/>
      <c r="R390" s="200"/>
      <c r="S390" s="200"/>
      <c r="T390" s="201"/>
      <c r="AT390" s="202" t="s">
        <v>896</v>
      </c>
      <c r="AU390" s="202" t="s">
        <v>802</v>
      </c>
      <c r="AV390" s="12" t="s">
        <v>802</v>
      </c>
      <c r="AW390" s="12" t="s">
        <v>755</v>
      </c>
      <c r="AX390" s="12" t="s">
        <v>791</v>
      </c>
      <c r="AY390" s="202" t="s">
        <v>887</v>
      </c>
    </row>
    <row r="391" spans="2:65" s="11" customFormat="1">
      <c r="B391" s="184"/>
      <c r="D391" s="185" t="s">
        <v>896</v>
      </c>
      <c r="E391" s="186" t="s">
        <v>726</v>
      </c>
      <c r="F391" s="187" t="s">
        <v>6</v>
      </c>
      <c r="H391" s="188" t="s">
        <v>726</v>
      </c>
      <c r="I391" s="189"/>
      <c r="L391" s="184"/>
      <c r="M391" s="190"/>
      <c r="N391" s="191"/>
      <c r="O391" s="191"/>
      <c r="P391" s="191"/>
      <c r="Q391" s="191"/>
      <c r="R391" s="191"/>
      <c r="S391" s="191"/>
      <c r="T391" s="192"/>
      <c r="AT391" s="188" t="s">
        <v>896</v>
      </c>
      <c r="AU391" s="188" t="s">
        <v>802</v>
      </c>
      <c r="AV391" s="11" t="s">
        <v>799</v>
      </c>
      <c r="AW391" s="11" t="s">
        <v>755</v>
      </c>
      <c r="AX391" s="11" t="s">
        <v>791</v>
      </c>
      <c r="AY391" s="188" t="s">
        <v>887</v>
      </c>
    </row>
    <row r="392" spans="2:65" s="12" customFormat="1">
      <c r="B392" s="193"/>
      <c r="D392" s="185" t="s">
        <v>896</v>
      </c>
      <c r="E392" s="202" t="s">
        <v>726</v>
      </c>
      <c r="F392" s="203" t="s">
        <v>36</v>
      </c>
      <c r="H392" s="204">
        <v>0.625</v>
      </c>
      <c r="I392" s="198"/>
      <c r="L392" s="193"/>
      <c r="M392" s="199"/>
      <c r="N392" s="200"/>
      <c r="O392" s="200"/>
      <c r="P392" s="200"/>
      <c r="Q392" s="200"/>
      <c r="R392" s="200"/>
      <c r="S392" s="200"/>
      <c r="T392" s="201"/>
      <c r="AT392" s="202" t="s">
        <v>896</v>
      </c>
      <c r="AU392" s="202" t="s">
        <v>802</v>
      </c>
      <c r="AV392" s="12" t="s">
        <v>802</v>
      </c>
      <c r="AW392" s="12" t="s">
        <v>755</v>
      </c>
      <c r="AX392" s="12" t="s">
        <v>791</v>
      </c>
      <c r="AY392" s="202" t="s">
        <v>887</v>
      </c>
    </row>
    <row r="393" spans="2:65" s="14" customFormat="1">
      <c r="B393" s="213"/>
      <c r="D393" s="194" t="s">
        <v>896</v>
      </c>
      <c r="E393" s="214" t="s">
        <v>726</v>
      </c>
      <c r="F393" s="215" t="s">
        <v>966</v>
      </c>
      <c r="H393" s="216">
        <v>28.96</v>
      </c>
      <c r="I393" s="217"/>
      <c r="L393" s="213"/>
      <c r="M393" s="218"/>
      <c r="N393" s="219"/>
      <c r="O393" s="219"/>
      <c r="P393" s="219"/>
      <c r="Q393" s="219"/>
      <c r="R393" s="219"/>
      <c r="S393" s="219"/>
      <c r="T393" s="220"/>
      <c r="AT393" s="221" t="s">
        <v>896</v>
      </c>
      <c r="AU393" s="221" t="s">
        <v>802</v>
      </c>
      <c r="AV393" s="14" t="s">
        <v>894</v>
      </c>
      <c r="AW393" s="14" t="s">
        <v>755</v>
      </c>
      <c r="AX393" s="14" t="s">
        <v>799</v>
      </c>
      <c r="AY393" s="221" t="s">
        <v>887</v>
      </c>
    </row>
    <row r="394" spans="2:65" s="1" customFormat="1" ht="31.5" customHeight="1">
      <c r="B394" s="171"/>
      <c r="C394" s="172" t="s">
        <v>1149</v>
      </c>
      <c r="D394" s="172" t="s">
        <v>889</v>
      </c>
      <c r="E394" s="173" t="s">
        <v>1093</v>
      </c>
      <c r="F394" s="174" t="s">
        <v>1094</v>
      </c>
      <c r="G394" s="175" t="s">
        <v>927</v>
      </c>
      <c r="H394" s="176">
        <v>0.88400000000000001</v>
      </c>
      <c r="I394" s="177"/>
      <c r="J394" s="178">
        <f>ROUND(I394*H394,2)</f>
        <v>0</v>
      </c>
      <c r="K394" s="174" t="s">
        <v>893</v>
      </c>
      <c r="L394" s="41"/>
      <c r="M394" s="179" t="s">
        <v>726</v>
      </c>
      <c r="N394" s="180" t="s">
        <v>762</v>
      </c>
      <c r="O394" s="42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AR394" s="24" t="s">
        <v>894</v>
      </c>
      <c r="AT394" s="24" t="s">
        <v>889</v>
      </c>
      <c r="AU394" s="24" t="s">
        <v>802</v>
      </c>
      <c r="AY394" s="24" t="s">
        <v>887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24" t="s">
        <v>799</v>
      </c>
      <c r="BK394" s="183">
        <f>ROUND(I394*H394,2)</f>
        <v>0</v>
      </c>
      <c r="BL394" s="24" t="s">
        <v>894</v>
      </c>
      <c r="BM394" s="24" t="s">
        <v>37</v>
      </c>
    </row>
    <row r="395" spans="2:65" s="11" customFormat="1" ht="27">
      <c r="B395" s="184"/>
      <c r="D395" s="185" t="s">
        <v>896</v>
      </c>
      <c r="E395" s="186" t="s">
        <v>726</v>
      </c>
      <c r="F395" s="187" t="s">
        <v>38</v>
      </c>
      <c r="H395" s="188" t="s">
        <v>726</v>
      </c>
      <c r="I395" s="189"/>
      <c r="L395" s="184"/>
      <c r="M395" s="190"/>
      <c r="N395" s="191"/>
      <c r="O395" s="191"/>
      <c r="P395" s="191"/>
      <c r="Q395" s="191"/>
      <c r="R395" s="191"/>
      <c r="S395" s="191"/>
      <c r="T395" s="192"/>
      <c r="AT395" s="188" t="s">
        <v>896</v>
      </c>
      <c r="AU395" s="188" t="s">
        <v>802</v>
      </c>
      <c r="AV395" s="11" t="s">
        <v>799</v>
      </c>
      <c r="AW395" s="11" t="s">
        <v>755</v>
      </c>
      <c r="AX395" s="11" t="s">
        <v>791</v>
      </c>
      <c r="AY395" s="188" t="s">
        <v>887</v>
      </c>
    </row>
    <row r="396" spans="2:65" s="11" customFormat="1">
      <c r="B396" s="184"/>
      <c r="D396" s="185" t="s">
        <v>896</v>
      </c>
      <c r="E396" s="186" t="s">
        <v>726</v>
      </c>
      <c r="F396" s="187" t="s">
        <v>1568</v>
      </c>
      <c r="H396" s="188" t="s">
        <v>726</v>
      </c>
      <c r="I396" s="189"/>
      <c r="L396" s="184"/>
      <c r="M396" s="190"/>
      <c r="N396" s="191"/>
      <c r="O396" s="191"/>
      <c r="P396" s="191"/>
      <c r="Q396" s="191"/>
      <c r="R396" s="191"/>
      <c r="S396" s="191"/>
      <c r="T396" s="192"/>
      <c r="AT396" s="188" t="s">
        <v>896</v>
      </c>
      <c r="AU396" s="188" t="s">
        <v>802</v>
      </c>
      <c r="AV396" s="11" t="s">
        <v>799</v>
      </c>
      <c r="AW396" s="11" t="s">
        <v>755</v>
      </c>
      <c r="AX396" s="11" t="s">
        <v>791</v>
      </c>
      <c r="AY396" s="188" t="s">
        <v>887</v>
      </c>
    </row>
    <row r="397" spans="2:65" s="12" customFormat="1">
      <c r="B397" s="193"/>
      <c r="D397" s="185" t="s">
        <v>896</v>
      </c>
      <c r="E397" s="202" t="s">
        <v>726</v>
      </c>
      <c r="F397" s="203" t="s">
        <v>39</v>
      </c>
      <c r="H397" s="204">
        <v>0.27500000000000002</v>
      </c>
      <c r="I397" s="198"/>
      <c r="L397" s="193"/>
      <c r="M397" s="199"/>
      <c r="N397" s="200"/>
      <c r="O397" s="200"/>
      <c r="P397" s="200"/>
      <c r="Q397" s="200"/>
      <c r="R397" s="200"/>
      <c r="S397" s="200"/>
      <c r="T397" s="201"/>
      <c r="AT397" s="202" t="s">
        <v>896</v>
      </c>
      <c r="AU397" s="202" t="s">
        <v>802</v>
      </c>
      <c r="AV397" s="12" t="s">
        <v>802</v>
      </c>
      <c r="AW397" s="12" t="s">
        <v>755</v>
      </c>
      <c r="AX397" s="12" t="s">
        <v>791</v>
      </c>
      <c r="AY397" s="202" t="s">
        <v>887</v>
      </c>
    </row>
    <row r="398" spans="2:65" s="11" customFormat="1">
      <c r="B398" s="184"/>
      <c r="D398" s="185" t="s">
        <v>896</v>
      </c>
      <c r="E398" s="186" t="s">
        <v>726</v>
      </c>
      <c r="F398" s="187" t="s">
        <v>1571</v>
      </c>
      <c r="H398" s="188" t="s">
        <v>726</v>
      </c>
      <c r="I398" s="189"/>
      <c r="L398" s="184"/>
      <c r="M398" s="190"/>
      <c r="N398" s="191"/>
      <c r="O398" s="191"/>
      <c r="P398" s="191"/>
      <c r="Q398" s="191"/>
      <c r="R398" s="191"/>
      <c r="S398" s="191"/>
      <c r="T398" s="192"/>
      <c r="AT398" s="188" t="s">
        <v>896</v>
      </c>
      <c r="AU398" s="188" t="s">
        <v>802</v>
      </c>
      <c r="AV398" s="11" t="s">
        <v>799</v>
      </c>
      <c r="AW398" s="11" t="s">
        <v>755</v>
      </c>
      <c r="AX398" s="11" t="s">
        <v>791</v>
      </c>
      <c r="AY398" s="188" t="s">
        <v>887</v>
      </c>
    </row>
    <row r="399" spans="2:65" s="12" customFormat="1">
      <c r="B399" s="193"/>
      <c r="D399" s="185" t="s">
        <v>896</v>
      </c>
      <c r="E399" s="202" t="s">
        <v>726</v>
      </c>
      <c r="F399" s="203" t="s">
        <v>40</v>
      </c>
      <c r="H399" s="204">
        <v>7.9000000000000001E-2</v>
      </c>
      <c r="I399" s="198"/>
      <c r="L399" s="193"/>
      <c r="M399" s="199"/>
      <c r="N399" s="200"/>
      <c r="O399" s="200"/>
      <c r="P399" s="200"/>
      <c r="Q399" s="200"/>
      <c r="R399" s="200"/>
      <c r="S399" s="200"/>
      <c r="T399" s="201"/>
      <c r="AT399" s="202" t="s">
        <v>896</v>
      </c>
      <c r="AU399" s="202" t="s">
        <v>802</v>
      </c>
      <c r="AV399" s="12" t="s">
        <v>802</v>
      </c>
      <c r="AW399" s="12" t="s">
        <v>755</v>
      </c>
      <c r="AX399" s="12" t="s">
        <v>791</v>
      </c>
      <c r="AY399" s="202" t="s">
        <v>887</v>
      </c>
    </row>
    <row r="400" spans="2:65" s="11" customFormat="1">
      <c r="B400" s="184"/>
      <c r="D400" s="185" t="s">
        <v>896</v>
      </c>
      <c r="E400" s="186" t="s">
        <v>726</v>
      </c>
      <c r="F400" s="187" t="s">
        <v>1574</v>
      </c>
      <c r="H400" s="188" t="s">
        <v>726</v>
      </c>
      <c r="I400" s="189"/>
      <c r="L400" s="184"/>
      <c r="M400" s="190"/>
      <c r="N400" s="191"/>
      <c r="O400" s="191"/>
      <c r="P400" s="191"/>
      <c r="Q400" s="191"/>
      <c r="R400" s="191"/>
      <c r="S400" s="191"/>
      <c r="T400" s="192"/>
      <c r="AT400" s="188" t="s">
        <v>896</v>
      </c>
      <c r="AU400" s="188" t="s">
        <v>802</v>
      </c>
      <c r="AV400" s="11" t="s">
        <v>799</v>
      </c>
      <c r="AW400" s="11" t="s">
        <v>755</v>
      </c>
      <c r="AX400" s="11" t="s">
        <v>791</v>
      </c>
      <c r="AY400" s="188" t="s">
        <v>887</v>
      </c>
    </row>
    <row r="401" spans="2:65" s="12" customFormat="1">
      <c r="B401" s="193"/>
      <c r="D401" s="185" t="s">
        <v>896</v>
      </c>
      <c r="E401" s="202" t="s">
        <v>726</v>
      </c>
      <c r="F401" s="203" t="s">
        <v>41</v>
      </c>
      <c r="H401" s="204">
        <v>0.53</v>
      </c>
      <c r="I401" s="198"/>
      <c r="L401" s="193"/>
      <c r="M401" s="199"/>
      <c r="N401" s="200"/>
      <c r="O401" s="200"/>
      <c r="P401" s="200"/>
      <c r="Q401" s="200"/>
      <c r="R401" s="200"/>
      <c r="S401" s="200"/>
      <c r="T401" s="201"/>
      <c r="AT401" s="202" t="s">
        <v>896</v>
      </c>
      <c r="AU401" s="202" t="s">
        <v>802</v>
      </c>
      <c r="AV401" s="12" t="s">
        <v>802</v>
      </c>
      <c r="AW401" s="12" t="s">
        <v>755</v>
      </c>
      <c r="AX401" s="12" t="s">
        <v>791</v>
      </c>
      <c r="AY401" s="202" t="s">
        <v>887</v>
      </c>
    </row>
    <row r="402" spans="2:65" s="14" customFormat="1">
      <c r="B402" s="213"/>
      <c r="D402" s="194" t="s">
        <v>896</v>
      </c>
      <c r="E402" s="214" t="s">
        <v>726</v>
      </c>
      <c r="F402" s="215" t="s">
        <v>966</v>
      </c>
      <c r="H402" s="216">
        <v>0.88400000000000001</v>
      </c>
      <c r="I402" s="217"/>
      <c r="L402" s="213"/>
      <c r="M402" s="218"/>
      <c r="N402" s="219"/>
      <c r="O402" s="219"/>
      <c r="P402" s="219"/>
      <c r="Q402" s="219"/>
      <c r="R402" s="219"/>
      <c r="S402" s="219"/>
      <c r="T402" s="220"/>
      <c r="AT402" s="221" t="s">
        <v>896</v>
      </c>
      <c r="AU402" s="221" t="s">
        <v>802</v>
      </c>
      <c r="AV402" s="14" t="s">
        <v>894</v>
      </c>
      <c r="AW402" s="14" t="s">
        <v>755</v>
      </c>
      <c r="AX402" s="14" t="s">
        <v>799</v>
      </c>
      <c r="AY402" s="221" t="s">
        <v>887</v>
      </c>
    </row>
    <row r="403" spans="2:65" s="1" customFormat="1" ht="31.5" customHeight="1">
      <c r="B403" s="171"/>
      <c r="C403" s="172" t="s">
        <v>1154</v>
      </c>
      <c r="D403" s="172" t="s">
        <v>889</v>
      </c>
      <c r="E403" s="173" t="s">
        <v>42</v>
      </c>
      <c r="F403" s="174" t="s">
        <v>43</v>
      </c>
      <c r="G403" s="175" t="s">
        <v>927</v>
      </c>
      <c r="H403" s="176">
        <v>0.77800000000000002</v>
      </c>
      <c r="I403" s="177"/>
      <c r="J403" s="178">
        <f>ROUND(I403*H403,2)</f>
        <v>0</v>
      </c>
      <c r="K403" s="174" t="s">
        <v>893</v>
      </c>
      <c r="L403" s="41"/>
      <c r="M403" s="179" t="s">
        <v>726</v>
      </c>
      <c r="N403" s="180" t="s">
        <v>762</v>
      </c>
      <c r="O403" s="42"/>
      <c r="P403" s="181">
        <f>O403*H403</f>
        <v>0</v>
      </c>
      <c r="Q403" s="181">
        <v>0</v>
      </c>
      <c r="R403" s="181">
        <f>Q403*H403</f>
        <v>0</v>
      </c>
      <c r="S403" s="181">
        <v>0</v>
      </c>
      <c r="T403" s="182">
        <f>S403*H403</f>
        <v>0</v>
      </c>
      <c r="AR403" s="24" t="s">
        <v>894</v>
      </c>
      <c r="AT403" s="24" t="s">
        <v>889</v>
      </c>
      <c r="AU403" s="24" t="s">
        <v>802</v>
      </c>
      <c r="AY403" s="24" t="s">
        <v>887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24" t="s">
        <v>799</v>
      </c>
      <c r="BK403" s="183">
        <f>ROUND(I403*H403,2)</f>
        <v>0</v>
      </c>
      <c r="BL403" s="24" t="s">
        <v>894</v>
      </c>
      <c r="BM403" s="24" t="s">
        <v>44</v>
      </c>
    </row>
    <row r="404" spans="2:65" s="11" customFormat="1">
      <c r="B404" s="184"/>
      <c r="D404" s="185" t="s">
        <v>896</v>
      </c>
      <c r="E404" s="186" t="s">
        <v>726</v>
      </c>
      <c r="F404" s="187" t="s">
        <v>45</v>
      </c>
      <c r="H404" s="188" t="s">
        <v>726</v>
      </c>
      <c r="I404" s="189"/>
      <c r="L404" s="184"/>
      <c r="M404" s="190"/>
      <c r="N404" s="191"/>
      <c r="O404" s="191"/>
      <c r="P404" s="191"/>
      <c r="Q404" s="191"/>
      <c r="R404" s="191"/>
      <c r="S404" s="191"/>
      <c r="T404" s="192"/>
      <c r="AT404" s="188" t="s">
        <v>896</v>
      </c>
      <c r="AU404" s="188" t="s">
        <v>802</v>
      </c>
      <c r="AV404" s="11" t="s">
        <v>799</v>
      </c>
      <c r="AW404" s="11" t="s">
        <v>755</v>
      </c>
      <c r="AX404" s="11" t="s">
        <v>791</v>
      </c>
      <c r="AY404" s="188" t="s">
        <v>887</v>
      </c>
    </row>
    <row r="405" spans="2:65" s="11" customFormat="1">
      <c r="B405" s="184"/>
      <c r="D405" s="185" t="s">
        <v>896</v>
      </c>
      <c r="E405" s="186" t="s">
        <v>726</v>
      </c>
      <c r="F405" s="187" t="s">
        <v>1571</v>
      </c>
      <c r="H405" s="188" t="s">
        <v>726</v>
      </c>
      <c r="I405" s="189"/>
      <c r="L405" s="184"/>
      <c r="M405" s="190"/>
      <c r="N405" s="191"/>
      <c r="O405" s="191"/>
      <c r="P405" s="191"/>
      <c r="Q405" s="191"/>
      <c r="R405" s="191"/>
      <c r="S405" s="191"/>
      <c r="T405" s="192"/>
      <c r="AT405" s="188" t="s">
        <v>896</v>
      </c>
      <c r="AU405" s="188" t="s">
        <v>802</v>
      </c>
      <c r="AV405" s="11" t="s">
        <v>799</v>
      </c>
      <c r="AW405" s="11" t="s">
        <v>755</v>
      </c>
      <c r="AX405" s="11" t="s">
        <v>791</v>
      </c>
      <c r="AY405" s="188" t="s">
        <v>887</v>
      </c>
    </row>
    <row r="406" spans="2:65" s="12" customFormat="1">
      <c r="B406" s="193"/>
      <c r="D406" s="185" t="s">
        <v>896</v>
      </c>
      <c r="E406" s="202" t="s">
        <v>726</v>
      </c>
      <c r="F406" s="203" t="s">
        <v>46</v>
      </c>
      <c r="H406" s="204">
        <v>0.1</v>
      </c>
      <c r="I406" s="198"/>
      <c r="L406" s="193"/>
      <c r="M406" s="199"/>
      <c r="N406" s="200"/>
      <c r="O406" s="200"/>
      <c r="P406" s="200"/>
      <c r="Q406" s="200"/>
      <c r="R406" s="200"/>
      <c r="S406" s="200"/>
      <c r="T406" s="201"/>
      <c r="AT406" s="202" t="s">
        <v>896</v>
      </c>
      <c r="AU406" s="202" t="s">
        <v>802</v>
      </c>
      <c r="AV406" s="12" t="s">
        <v>802</v>
      </c>
      <c r="AW406" s="12" t="s">
        <v>755</v>
      </c>
      <c r="AX406" s="12" t="s">
        <v>791</v>
      </c>
      <c r="AY406" s="202" t="s">
        <v>887</v>
      </c>
    </row>
    <row r="407" spans="2:65" s="11" customFormat="1">
      <c r="B407" s="184"/>
      <c r="D407" s="185" t="s">
        <v>896</v>
      </c>
      <c r="E407" s="186" t="s">
        <v>726</v>
      </c>
      <c r="F407" s="187" t="s">
        <v>1574</v>
      </c>
      <c r="H407" s="188" t="s">
        <v>726</v>
      </c>
      <c r="I407" s="189"/>
      <c r="L407" s="184"/>
      <c r="M407" s="190"/>
      <c r="N407" s="191"/>
      <c r="O407" s="191"/>
      <c r="P407" s="191"/>
      <c r="Q407" s="191"/>
      <c r="R407" s="191"/>
      <c r="S407" s="191"/>
      <c r="T407" s="192"/>
      <c r="AT407" s="188" t="s">
        <v>896</v>
      </c>
      <c r="AU407" s="188" t="s">
        <v>802</v>
      </c>
      <c r="AV407" s="11" t="s">
        <v>799</v>
      </c>
      <c r="AW407" s="11" t="s">
        <v>755</v>
      </c>
      <c r="AX407" s="11" t="s">
        <v>791</v>
      </c>
      <c r="AY407" s="188" t="s">
        <v>887</v>
      </c>
    </row>
    <row r="408" spans="2:65" s="12" customFormat="1">
      <c r="B408" s="193"/>
      <c r="D408" s="185" t="s">
        <v>896</v>
      </c>
      <c r="E408" s="202" t="s">
        <v>726</v>
      </c>
      <c r="F408" s="203" t="s">
        <v>47</v>
      </c>
      <c r="H408" s="204">
        <v>0.67800000000000005</v>
      </c>
      <c r="I408" s="198"/>
      <c r="L408" s="193"/>
      <c r="M408" s="199"/>
      <c r="N408" s="200"/>
      <c r="O408" s="200"/>
      <c r="P408" s="200"/>
      <c r="Q408" s="200"/>
      <c r="R408" s="200"/>
      <c r="S408" s="200"/>
      <c r="T408" s="201"/>
      <c r="AT408" s="202" t="s">
        <v>896</v>
      </c>
      <c r="AU408" s="202" t="s">
        <v>802</v>
      </c>
      <c r="AV408" s="12" t="s">
        <v>802</v>
      </c>
      <c r="AW408" s="12" t="s">
        <v>755</v>
      </c>
      <c r="AX408" s="12" t="s">
        <v>791</v>
      </c>
      <c r="AY408" s="202" t="s">
        <v>887</v>
      </c>
    </row>
    <row r="409" spans="2:65" s="14" customFormat="1">
      <c r="B409" s="213"/>
      <c r="D409" s="194" t="s">
        <v>896</v>
      </c>
      <c r="E409" s="214" t="s">
        <v>726</v>
      </c>
      <c r="F409" s="215" t="s">
        <v>966</v>
      </c>
      <c r="H409" s="216">
        <v>0.77800000000000002</v>
      </c>
      <c r="I409" s="217"/>
      <c r="L409" s="213"/>
      <c r="M409" s="218"/>
      <c r="N409" s="219"/>
      <c r="O409" s="219"/>
      <c r="P409" s="219"/>
      <c r="Q409" s="219"/>
      <c r="R409" s="219"/>
      <c r="S409" s="219"/>
      <c r="T409" s="220"/>
      <c r="AT409" s="221" t="s">
        <v>896</v>
      </c>
      <c r="AU409" s="221" t="s">
        <v>802</v>
      </c>
      <c r="AV409" s="14" t="s">
        <v>894</v>
      </c>
      <c r="AW409" s="14" t="s">
        <v>755</v>
      </c>
      <c r="AX409" s="14" t="s">
        <v>799</v>
      </c>
      <c r="AY409" s="221" t="s">
        <v>887</v>
      </c>
    </row>
    <row r="410" spans="2:65" s="1" customFormat="1" ht="31.5" customHeight="1">
      <c r="B410" s="171"/>
      <c r="C410" s="172" t="s">
        <v>1160</v>
      </c>
      <c r="D410" s="172" t="s">
        <v>889</v>
      </c>
      <c r="E410" s="173" t="s">
        <v>48</v>
      </c>
      <c r="F410" s="174" t="s">
        <v>49</v>
      </c>
      <c r="G410" s="175" t="s">
        <v>892</v>
      </c>
      <c r="H410" s="176">
        <v>2.7629999999999999</v>
      </c>
      <c r="I410" s="177"/>
      <c r="J410" s="178">
        <f>ROUND(I410*H410,2)</f>
        <v>0</v>
      </c>
      <c r="K410" s="174" t="s">
        <v>893</v>
      </c>
      <c r="L410" s="41"/>
      <c r="M410" s="179" t="s">
        <v>726</v>
      </c>
      <c r="N410" s="180" t="s">
        <v>762</v>
      </c>
      <c r="O410" s="42"/>
      <c r="P410" s="181">
        <f>O410*H410</f>
        <v>0</v>
      </c>
      <c r="Q410" s="181">
        <v>6.3200000000000001E-3</v>
      </c>
      <c r="R410" s="181">
        <f>Q410*H410</f>
        <v>1.7462160000000001E-2</v>
      </c>
      <c r="S410" s="181">
        <v>0</v>
      </c>
      <c r="T410" s="182">
        <f>S410*H410</f>
        <v>0</v>
      </c>
      <c r="AR410" s="24" t="s">
        <v>894</v>
      </c>
      <c r="AT410" s="24" t="s">
        <v>889</v>
      </c>
      <c r="AU410" s="24" t="s">
        <v>802</v>
      </c>
      <c r="AY410" s="24" t="s">
        <v>887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24" t="s">
        <v>799</v>
      </c>
      <c r="BK410" s="183">
        <f>ROUND(I410*H410,2)</f>
        <v>0</v>
      </c>
      <c r="BL410" s="24" t="s">
        <v>894</v>
      </c>
      <c r="BM410" s="24" t="s">
        <v>50</v>
      </c>
    </row>
    <row r="411" spans="2:65" s="11" customFormat="1">
      <c r="B411" s="184"/>
      <c r="D411" s="185" t="s">
        <v>896</v>
      </c>
      <c r="E411" s="186" t="s">
        <v>726</v>
      </c>
      <c r="F411" s="187" t="s">
        <v>1571</v>
      </c>
      <c r="H411" s="188" t="s">
        <v>726</v>
      </c>
      <c r="I411" s="189"/>
      <c r="L411" s="184"/>
      <c r="M411" s="190"/>
      <c r="N411" s="191"/>
      <c r="O411" s="191"/>
      <c r="P411" s="191"/>
      <c r="Q411" s="191"/>
      <c r="R411" s="191"/>
      <c r="S411" s="191"/>
      <c r="T411" s="192"/>
      <c r="AT411" s="188" t="s">
        <v>896</v>
      </c>
      <c r="AU411" s="188" t="s">
        <v>802</v>
      </c>
      <c r="AV411" s="11" t="s">
        <v>799</v>
      </c>
      <c r="AW411" s="11" t="s">
        <v>755</v>
      </c>
      <c r="AX411" s="11" t="s">
        <v>791</v>
      </c>
      <c r="AY411" s="188" t="s">
        <v>887</v>
      </c>
    </row>
    <row r="412" spans="2:65" s="12" customFormat="1">
      <c r="B412" s="193"/>
      <c r="D412" s="185" t="s">
        <v>896</v>
      </c>
      <c r="E412" s="202" t="s">
        <v>726</v>
      </c>
      <c r="F412" s="203" t="s">
        <v>51</v>
      </c>
      <c r="H412" s="204">
        <v>0.502</v>
      </c>
      <c r="I412" s="198"/>
      <c r="L412" s="193"/>
      <c r="M412" s="199"/>
      <c r="N412" s="200"/>
      <c r="O412" s="200"/>
      <c r="P412" s="200"/>
      <c r="Q412" s="200"/>
      <c r="R412" s="200"/>
      <c r="S412" s="200"/>
      <c r="T412" s="201"/>
      <c r="AT412" s="202" t="s">
        <v>896</v>
      </c>
      <c r="AU412" s="202" t="s">
        <v>802</v>
      </c>
      <c r="AV412" s="12" t="s">
        <v>802</v>
      </c>
      <c r="AW412" s="12" t="s">
        <v>755</v>
      </c>
      <c r="AX412" s="12" t="s">
        <v>791</v>
      </c>
      <c r="AY412" s="202" t="s">
        <v>887</v>
      </c>
    </row>
    <row r="413" spans="2:65" s="11" customFormat="1">
      <c r="B413" s="184"/>
      <c r="D413" s="185" t="s">
        <v>896</v>
      </c>
      <c r="E413" s="186" t="s">
        <v>726</v>
      </c>
      <c r="F413" s="187" t="s">
        <v>1574</v>
      </c>
      <c r="H413" s="188" t="s">
        <v>726</v>
      </c>
      <c r="I413" s="189"/>
      <c r="L413" s="184"/>
      <c r="M413" s="190"/>
      <c r="N413" s="191"/>
      <c r="O413" s="191"/>
      <c r="P413" s="191"/>
      <c r="Q413" s="191"/>
      <c r="R413" s="191"/>
      <c r="S413" s="191"/>
      <c r="T413" s="192"/>
      <c r="AT413" s="188" t="s">
        <v>896</v>
      </c>
      <c r="AU413" s="188" t="s">
        <v>802</v>
      </c>
      <c r="AV413" s="11" t="s">
        <v>799</v>
      </c>
      <c r="AW413" s="11" t="s">
        <v>755</v>
      </c>
      <c r="AX413" s="11" t="s">
        <v>791</v>
      </c>
      <c r="AY413" s="188" t="s">
        <v>887</v>
      </c>
    </row>
    <row r="414" spans="2:65" s="12" customFormat="1">
      <c r="B414" s="193"/>
      <c r="D414" s="185" t="s">
        <v>896</v>
      </c>
      <c r="E414" s="202" t="s">
        <v>726</v>
      </c>
      <c r="F414" s="203" t="s">
        <v>52</v>
      </c>
      <c r="H414" s="204">
        <v>2.2610000000000001</v>
      </c>
      <c r="I414" s="198"/>
      <c r="L414" s="193"/>
      <c r="M414" s="199"/>
      <c r="N414" s="200"/>
      <c r="O414" s="200"/>
      <c r="P414" s="200"/>
      <c r="Q414" s="200"/>
      <c r="R414" s="200"/>
      <c r="S414" s="200"/>
      <c r="T414" s="201"/>
      <c r="AT414" s="202" t="s">
        <v>896</v>
      </c>
      <c r="AU414" s="202" t="s">
        <v>802</v>
      </c>
      <c r="AV414" s="12" t="s">
        <v>802</v>
      </c>
      <c r="AW414" s="12" t="s">
        <v>755</v>
      </c>
      <c r="AX414" s="12" t="s">
        <v>791</v>
      </c>
      <c r="AY414" s="202" t="s">
        <v>887</v>
      </c>
    </row>
    <row r="415" spans="2:65" s="14" customFormat="1">
      <c r="B415" s="213"/>
      <c r="D415" s="185" t="s">
        <v>896</v>
      </c>
      <c r="E415" s="232" t="s">
        <v>726</v>
      </c>
      <c r="F415" s="233" t="s">
        <v>966</v>
      </c>
      <c r="H415" s="234">
        <v>2.7629999999999999</v>
      </c>
      <c r="I415" s="217"/>
      <c r="L415" s="213"/>
      <c r="M415" s="218"/>
      <c r="N415" s="219"/>
      <c r="O415" s="219"/>
      <c r="P415" s="219"/>
      <c r="Q415" s="219"/>
      <c r="R415" s="219"/>
      <c r="S415" s="219"/>
      <c r="T415" s="220"/>
      <c r="AT415" s="221" t="s">
        <v>896</v>
      </c>
      <c r="AU415" s="221" t="s">
        <v>802</v>
      </c>
      <c r="AV415" s="14" t="s">
        <v>894</v>
      </c>
      <c r="AW415" s="14" t="s">
        <v>755</v>
      </c>
      <c r="AX415" s="14" t="s">
        <v>799</v>
      </c>
      <c r="AY415" s="221" t="s">
        <v>887</v>
      </c>
    </row>
    <row r="416" spans="2:65" s="10" customFormat="1" ht="29.85" customHeight="1">
      <c r="B416" s="157"/>
      <c r="D416" s="168" t="s">
        <v>790</v>
      </c>
      <c r="E416" s="169" t="s">
        <v>938</v>
      </c>
      <c r="F416" s="169" t="s">
        <v>1171</v>
      </c>
      <c r="I416" s="160"/>
      <c r="J416" s="170">
        <f>BK416</f>
        <v>0</v>
      </c>
      <c r="L416" s="157"/>
      <c r="M416" s="162"/>
      <c r="N416" s="163"/>
      <c r="O416" s="163"/>
      <c r="P416" s="164">
        <f>SUM(P417:P493)</f>
        <v>0</v>
      </c>
      <c r="Q416" s="163"/>
      <c r="R416" s="164">
        <f>SUM(R417:R493)</f>
        <v>79.679917000000003</v>
      </c>
      <c r="S416" s="163"/>
      <c r="T416" s="165">
        <f>SUM(T417:T493)</f>
        <v>0</v>
      </c>
      <c r="AR416" s="158" t="s">
        <v>799</v>
      </c>
      <c r="AT416" s="166" t="s">
        <v>790</v>
      </c>
      <c r="AU416" s="166" t="s">
        <v>799</v>
      </c>
      <c r="AY416" s="158" t="s">
        <v>887</v>
      </c>
      <c r="BK416" s="167">
        <f>SUM(BK417:BK493)</f>
        <v>0</v>
      </c>
    </row>
    <row r="417" spans="2:65" s="1" customFormat="1" ht="31.5" customHeight="1">
      <c r="B417" s="171"/>
      <c r="C417" s="172" t="s">
        <v>1166</v>
      </c>
      <c r="D417" s="172" t="s">
        <v>889</v>
      </c>
      <c r="E417" s="173" t="s">
        <v>53</v>
      </c>
      <c r="F417" s="174" t="s">
        <v>54</v>
      </c>
      <c r="G417" s="175" t="s">
        <v>1018</v>
      </c>
      <c r="H417" s="176">
        <v>221.05</v>
      </c>
      <c r="I417" s="177"/>
      <c r="J417" s="178">
        <f>ROUND(I417*H417,2)</f>
        <v>0</v>
      </c>
      <c r="K417" s="174" t="s">
        <v>893</v>
      </c>
      <c r="L417" s="41"/>
      <c r="M417" s="179" t="s">
        <v>726</v>
      </c>
      <c r="N417" s="180" t="s">
        <v>762</v>
      </c>
      <c r="O417" s="42"/>
      <c r="P417" s="181">
        <f>O417*H417</f>
        <v>0</v>
      </c>
      <c r="Q417" s="181">
        <v>4.2700000000000004E-3</v>
      </c>
      <c r="R417" s="181">
        <f>Q417*H417</f>
        <v>0.9438835000000001</v>
      </c>
      <c r="S417" s="181">
        <v>0</v>
      </c>
      <c r="T417" s="182">
        <f>S417*H417</f>
        <v>0</v>
      </c>
      <c r="AR417" s="24" t="s">
        <v>894</v>
      </c>
      <c r="AT417" s="24" t="s">
        <v>889</v>
      </c>
      <c r="AU417" s="24" t="s">
        <v>802</v>
      </c>
      <c r="AY417" s="24" t="s">
        <v>887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24" t="s">
        <v>799</v>
      </c>
      <c r="BK417" s="183">
        <f>ROUND(I417*H417,2)</f>
        <v>0</v>
      </c>
      <c r="BL417" s="24" t="s">
        <v>894</v>
      </c>
      <c r="BM417" s="24" t="s">
        <v>55</v>
      </c>
    </row>
    <row r="418" spans="2:65" s="11" customFormat="1">
      <c r="B418" s="184"/>
      <c r="D418" s="185" t="s">
        <v>896</v>
      </c>
      <c r="E418" s="186" t="s">
        <v>726</v>
      </c>
      <c r="F418" s="187" t="s">
        <v>56</v>
      </c>
      <c r="H418" s="188" t="s">
        <v>726</v>
      </c>
      <c r="I418" s="189"/>
      <c r="L418" s="184"/>
      <c r="M418" s="190"/>
      <c r="N418" s="191"/>
      <c r="O418" s="191"/>
      <c r="P418" s="191"/>
      <c r="Q418" s="191"/>
      <c r="R418" s="191"/>
      <c r="S418" s="191"/>
      <c r="T418" s="192"/>
      <c r="AT418" s="188" t="s">
        <v>896</v>
      </c>
      <c r="AU418" s="188" t="s">
        <v>802</v>
      </c>
      <c r="AV418" s="11" t="s">
        <v>799</v>
      </c>
      <c r="AW418" s="11" t="s">
        <v>755</v>
      </c>
      <c r="AX418" s="11" t="s">
        <v>791</v>
      </c>
      <c r="AY418" s="188" t="s">
        <v>887</v>
      </c>
    </row>
    <row r="419" spans="2:65" s="12" customFormat="1">
      <c r="B419" s="193"/>
      <c r="D419" s="185" t="s">
        <v>896</v>
      </c>
      <c r="E419" s="202" t="s">
        <v>726</v>
      </c>
      <c r="F419" s="203" t="s">
        <v>57</v>
      </c>
      <c r="H419" s="204">
        <v>204.5</v>
      </c>
      <c r="I419" s="198"/>
      <c r="L419" s="193"/>
      <c r="M419" s="199"/>
      <c r="N419" s="200"/>
      <c r="O419" s="200"/>
      <c r="P419" s="200"/>
      <c r="Q419" s="200"/>
      <c r="R419" s="200"/>
      <c r="S419" s="200"/>
      <c r="T419" s="201"/>
      <c r="AT419" s="202" t="s">
        <v>896</v>
      </c>
      <c r="AU419" s="202" t="s">
        <v>802</v>
      </c>
      <c r="AV419" s="12" t="s">
        <v>802</v>
      </c>
      <c r="AW419" s="12" t="s">
        <v>755</v>
      </c>
      <c r="AX419" s="12" t="s">
        <v>791</v>
      </c>
      <c r="AY419" s="202" t="s">
        <v>887</v>
      </c>
    </row>
    <row r="420" spans="2:65" s="11" customFormat="1">
      <c r="B420" s="184"/>
      <c r="D420" s="185" t="s">
        <v>896</v>
      </c>
      <c r="E420" s="186" t="s">
        <v>726</v>
      </c>
      <c r="F420" s="187" t="s">
        <v>58</v>
      </c>
      <c r="H420" s="188" t="s">
        <v>726</v>
      </c>
      <c r="I420" s="189"/>
      <c r="L420" s="184"/>
      <c r="M420" s="190"/>
      <c r="N420" s="191"/>
      <c r="O420" s="191"/>
      <c r="P420" s="191"/>
      <c r="Q420" s="191"/>
      <c r="R420" s="191"/>
      <c r="S420" s="191"/>
      <c r="T420" s="192"/>
      <c r="AT420" s="188" t="s">
        <v>896</v>
      </c>
      <c r="AU420" s="188" t="s">
        <v>802</v>
      </c>
      <c r="AV420" s="11" t="s">
        <v>799</v>
      </c>
      <c r="AW420" s="11" t="s">
        <v>755</v>
      </c>
      <c r="AX420" s="11" t="s">
        <v>791</v>
      </c>
      <c r="AY420" s="188" t="s">
        <v>887</v>
      </c>
    </row>
    <row r="421" spans="2:65" s="12" customFormat="1">
      <c r="B421" s="193"/>
      <c r="D421" s="185" t="s">
        <v>896</v>
      </c>
      <c r="E421" s="202" t="s">
        <v>726</v>
      </c>
      <c r="F421" s="203" t="s">
        <v>59</v>
      </c>
      <c r="H421" s="204">
        <v>16.55</v>
      </c>
      <c r="I421" s="198"/>
      <c r="L421" s="193"/>
      <c r="M421" s="199"/>
      <c r="N421" s="200"/>
      <c r="O421" s="200"/>
      <c r="P421" s="200"/>
      <c r="Q421" s="200"/>
      <c r="R421" s="200"/>
      <c r="S421" s="200"/>
      <c r="T421" s="201"/>
      <c r="AT421" s="202" t="s">
        <v>896</v>
      </c>
      <c r="AU421" s="202" t="s">
        <v>802</v>
      </c>
      <c r="AV421" s="12" t="s">
        <v>802</v>
      </c>
      <c r="AW421" s="12" t="s">
        <v>755</v>
      </c>
      <c r="AX421" s="12" t="s">
        <v>791</v>
      </c>
      <c r="AY421" s="202" t="s">
        <v>887</v>
      </c>
    </row>
    <row r="422" spans="2:65" s="14" customFormat="1">
      <c r="B422" s="213"/>
      <c r="D422" s="194" t="s">
        <v>896</v>
      </c>
      <c r="E422" s="214" t="s">
        <v>726</v>
      </c>
      <c r="F422" s="215" t="s">
        <v>966</v>
      </c>
      <c r="H422" s="216">
        <v>221.05</v>
      </c>
      <c r="I422" s="217"/>
      <c r="L422" s="213"/>
      <c r="M422" s="218"/>
      <c r="N422" s="219"/>
      <c r="O422" s="219"/>
      <c r="P422" s="219"/>
      <c r="Q422" s="219"/>
      <c r="R422" s="219"/>
      <c r="S422" s="219"/>
      <c r="T422" s="220"/>
      <c r="AT422" s="221" t="s">
        <v>896</v>
      </c>
      <c r="AU422" s="221" t="s">
        <v>802</v>
      </c>
      <c r="AV422" s="14" t="s">
        <v>894</v>
      </c>
      <c r="AW422" s="14" t="s">
        <v>755</v>
      </c>
      <c r="AX422" s="14" t="s">
        <v>799</v>
      </c>
      <c r="AY422" s="221" t="s">
        <v>887</v>
      </c>
    </row>
    <row r="423" spans="2:65" s="1" customFormat="1" ht="31.5" customHeight="1">
      <c r="B423" s="171"/>
      <c r="C423" s="172" t="s">
        <v>1172</v>
      </c>
      <c r="D423" s="172" t="s">
        <v>889</v>
      </c>
      <c r="E423" s="173" t="s">
        <v>60</v>
      </c>
      <c r="F423" s="174" t="s">
        <v>61</v>
      </c>
      <c r="G423" s="175" t="s">
        <v>1018</v>
      </c>
      <c r="H423" s="176">
        <v>42.22</v>
      </c>
      <c r="I423" s="177"/>
      <c r="J423" s="178">
        <f>ROUND(I423*H423,2)</f>
        <v>0</v>
      </c>
      <c r="K423" s="174" t="s">
        <v>893</v>
      </c>
      <c r="L423" s="41"/>
      <c r="M423" s="179" t="s">
        <v>726</v>
      </c>
      <c r="N423" s="180" t="s">
        <v>762</v>
      </c>
      <c r="O423" s="42"/>
      <c r="P423" s="181">
        <f>O423*H423</f>
        <v>0</v>
      </c>
      <c r="Q423" s="181">
        <v>9.3000000000000005E-4</v>
      </c>
      <c r="R423" s="181">
        <f>Q423*H423</f>
        <v>3.9264600000000004E-2</v>
      </c>
      <c r="S423" s="181">
        <v>0</v>
      </c>
      <c r="T423" s="182">
        <f>S423*H423</f>
        <v>0</v>
      </c>
      <c r="AR423" s="24" t="s">
        <v>894</v>
      </c>
      <c r="AT423" s="24" t="s">
        <v>889</v>
      </c>
      <c r="AU423" s="24" t="s">
        <v>802</v>
      </c>
      <c r="AY423" s="24" t="s">
        <v>887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24" t="s">
        <v>799</v>
      </c>
      <c r="BK423" s="183">
        <f>ROUND(I423*H423,2)</f>
        <v>0</v>
      </c>
      <c r="BL423" s="24" t="s">
        <v>894</v>
      </c>
      <c r="BM423" s="24" t="s">
        <v>62</v>
      </c>
    </row>
    <row r="424" spans="2:65" s="11" customFormat="1">
      <c r="B424" s="184"/>
      <c r="D424" s="185" t="s">
        <v>896</v>
      </c>
      <c r="E424" s="186" t="s">
        <v>726</v>
      </c>
      <c r="F424" s="187" t="s">
        <v>56</v>
      </c>
      <c r="H424" s="188" t="s">
        <v>726</v>
      </c>
      <c r="I424" s="189"/>
      <c r="L424" s="184"/>
      <c r="M424" s="190"/>
      <c r="N424" s="191"/>
      <c r="O424" s="191"/>
      <c r="P424" s="191"/>
      <c r="Q424" s="191"/>
      <c r="R424" s="191"/>
      <c r="S424" s="191"/>
      <c r="T424" s="192"/>
      <c r="AT424" s="188" t="s">
        <v>896</v>
      </c>
      <c r="AU424" s="188" t="s">
        <v>802</v>
      </c>
      <c r="AV424" s="11" t="s">
        <v>799</v>
      </c>
      <c r="AW424" s="11" t="s">
        <v>755</v>
      </c>
      <c r="AX424" s="11" t="s">
        <v>791</v>
      </c>
      <c r="AY424" s="188" t="s">
        <v>887</v>
      </c>
    </row>
    <row r="425" spans="2:65" s="12" customFormat="1">
      <c r="B425" s="193"/>
      <c r="D425" s="194" t="s">
        <v>896</v>
      </c>
      <c r="E425" s="195" t="s">
        <v>726</v>
      </c>
      <c r="F425" s="196" t="s">
        <v>63</v>
      </c>
      <c r="H425" s="197">
        <v>42.22</v>
      </c>
      <c r="I425" s="198"/>
      <c r="L425" s="193"/>
      <c r="M425" s="199"/>
      <c r="N425" s="200"/>
      <c r="O425" s="200"/>
      <c r="P425" s="200"/>
      <c r="Q425" s="200"/>
      <c r="R425" s="200"/>
      <c r="S425" s="200"/>
      <c r="T425" s="201"/>
      <c r="AT425" s="202" t="s">
        <v>896</v>
      </c>
      <c r="AU425" s="202" t="s">
        <v>802</v>
      </c>
      <c r="AV425" s="12" t="s">
        <v>802</v>
      </c>
      <c r="AW425" s="12" t="s">
        <v>755</v>
      </c>
      <c r="AX425" s="12" t="s">
        <v>799</v>
      </c>
      <c r="AY425" s="202" t="s">
        <v>887</v>
      </c>
    </row>
    <row r="426" spans="2:65" s="1" customFormat="1" ht="31.5" customHeight="1">
      <c r="B426" s="171"/>
      <c r="C426" s="172" t="s">
        <v>1178</v>
      </c>
      <c r="D426" s="172" t="s">
        <v>889</v>
      </c>
      <c r="E426" s="173" t="s">
        <v>64</v>
      </c>
      <c r="F426" s="174" t="s">
        <v>65</v>
      </c>
      <c r="G426" s="175" t="s">
        <v>1039</v>
      </c>
      <c r="H426" s="176">
        <v>12</v>
      </c>
      <c r="I426" s="177"/>
      <c r="J426" s="178">
        <f>ROUND(I426*H426,2)</f>
        <v>0</v>
      </c>
      <c r="K426" s="174" t="s">
        <v>893</v>
      </c>
      <c r="L426" s="41"/>
      <c r="M426" s="179" t="s">
        <v>726</v>
      </c>
      <c r="N426" s="180" t="s">
        <v>762</v>
      </c>
      <c r="O426" s="42"/>
      <c r="P426" s="181">
        <f>O426*H426</f>
        <v>0</v>
      </c>
      <c r="Q426" s="181">
        <v>0</v>
      </c>
      <c r="R426" s="181">
        <f>Q426*H426</f>
        <v>0</v>
      </c>
      <c r="S426" s="181">
        <v>0</v>
      </c>
      <c r="T426" s="182">
        <f>S426*H426</f>
        <v>0</v>
      </c>
      <c r="AR426" s="24" t="s">
        <v>894</v>
      </c>
      <c r="AT426" s="24" t="s">
        <v>889</v>
      </c>
      <c r="AU426" s="24" t="s">
        <v>802</v>
      </c>
      <c r="AY426" s="24" t="s">
        <v>887</v>
      </c>
      <c r="BE426" s="183">
        <f>IF(N426="základní",J426,0)</f>
        <v>0</v>
      </c>
      <c r="BF426" s="183">
        <f>IF(N426="snížená",J426,0)</f>
        <v>0</v>
      </c>
      <c r="BG426" s="183">
        <f>IF(N426="zákl. přenesená",J426,0)</f>
        <v>0</v>
      </c>
      <c r="BH426" s="183">
        <f>IF(N426="sníž. přenesená",J426,0)</f>
        <v>0</v>
      </c>
      <c r="BI426" s="183">
        <f>IF(N426="nulová",J426,0)</f>
        <v>0</v>
      </c>
      <c r="BJ426" s="24" t="s">
        <v>799</v>
      </c>
      <c r="BK426" s="183">
        <f>ROUND(I426*H426,2)</f>
        <v>0</v>
      </c>
      <c r="BL426" s="24" t="s">
        <v>894</v>
      </c>
      <c r="BM426" s="24" t="s">
        <v>66</v>
      </c>
    </row>
    <row r="427" spans="2:65" s="11" customFormat="1">
      <c r="B427" s="184"/>
      <c r="D427" s="185" t="s">
        <v>896</v>
      </c>
      <c r="E427" s="186" t="s">
        <v>726</v>
      </c>
      <c r="F427" s="187" t="s">
        <v>67</v>
      </c>
      <c r="H427" s="188" t="s">
        <v>726</v>
      </c>
      <c r="I427" s="189"/>
      <c r="L427" s="184"/>
      <c r="M427" s="190"/>
      <c r="N427" s="191"/>
      <c r="O427" s="191"/>
      <c r="P427" s="191"/>
      <c r="Q427" s="191"/>
      <c r="R427" s="191"/>
      <c r="S427" s="191"/>
      <c r="T427" s="192"/>
      <c r="AT427" s="188" t="s">
        <v>896</v>
      </c>
      <c r="AU427" s="188" t="s">
        <v>802</v>
      </c>
      <c r="AV427" s="11" t="s">
        <v>799</v>
      </c>
      <c r="AW427" s="11" t="s">
        <v>755</v>
      </c>
      <c r="AX427" s="11" t="s">
        <v>791</v>
      </c>
      <c r="AY427" s="188" t="s">
        <v>887</v>
      </c>
    </row>
    <row r="428" spans="2:65" s="12" customFormat="1">
      <c r="B428" s="193"/>
      <c r="D428" s="194" t="s">
        <v>896</v>
      </c>
      <c r="E428" s="195" t="s">
        <v>726</v>
      </c>
      <c r="F428" s="196" t="s">
        <v>960</v>
      </c>
      <c r="H428" s="197">
        <v>12</v>
      </c>
      <c r="I428" s="198"/>
      <c r="L428" s="193"/>
      <c r="M428" s="199"/>
      <c r="N428" s="200"/>
      <c r="O428" s="200"/>
      <c r="P428" s="200"/>
      <c r="Q428" s="200"/>
      <c r="R428" s="200"/>
      <c r="S428" s="200"/>
      <c r="T428" s="201"/>
      <c r="AT428" s="202" t="s">
        <v>896</v>
      </c>
      <c r="AU428" s="202" t="s">
        <v>802</v>
      </c>
      <c r="AV428" s="12" t="s">
        <v>802</v>
      </c>
      <c r="AW428" s="12" t="s">
        <v>755</v>
      </c>
      <c r="AX428" s="12" t="s">
        <v>799</v>
      </c>
      <c r="AY428" s="202" t="s">
        <v>887</v>
      </c>
    </row>
    <row r="429" spans="2:65" s="1" customFormat="1" ht="22.5" customHeight="1">
      <c r="B429" s="171"/>
      <c r="C429" s="222" t="s">
        <v>1182</v>
      </c>
      <c r="D429" s="222" t="s">
        <v>995</v>
      </c>
      <c r="E429" s="223" t="s">
        <v>68</v>
      </c>
      <c r="F429" s="224" t="s">
        <v>69</v>
      </c>
      <c r="G429" s="225" t="s">
        <v>1039</v>
      </c>
      <c r="H429" s="226">
        <v>12</v>
      </c>
      <c r="I429" s="227"/>
      <c r="J429" s="228">
        <f>ROUND(I429*H429,2)</f>
        <v>0</v>
      </c>
      <c r="K429" s="224" t="s">
        <v>893</v>
      </c>
      <c r="L429" s="229"/>
      <c r="M429" s="230" t="s">
        <v>726</v>
      </c>
      <c r="N429" s="231" t="s">
        <v>762</v>
      </c>
      <c r="O429" s="42"/>
      <c r="P429" s="181">
        <f>O429*H429</f>
        <v>0</v>
      </c>
      <c r="Q429" s="181">
        <v>1.0499999999999999E-3</v>
      </c>
      <c r="R429" s="181">
        <f>Q429*H429</f>
        <v>1.26E-2</v>
      </c>
      <c r="S429" s="181">
        <v>0</v>
      </c>
      <c r="T429" s="182">
        <f>S429*H429</f>
        <v>0</v>
      </c>
      <c r="AR429" s="24" t="s">
        <v>938</v>
      </c>
      <c r="AT429" s="24" t="s">
        <v>995</v>
      </c>
      <c r="AU429" s="24" t="s">
        <v>802</v>
      </c>
      <c r="AY429" s="24" t="s">
        <v>887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24" t="s">
        <v>799</v>
      </c>
      <c r="BK429" s="183">
        <f>ROUND(I429*H429,2)</f>
        <v>0</v>
      </c>
      <c r="BL429" s="24" t="s">
        <v>894</v>
      </c>
      <c r="BM429" s="24" t="s">
        <v>70</v>
      </c>
    </row>
    <row r="430" spans="2:65" s="11" customFormat="1">
      <c r="B430" s="184"/>
      <c r="D430" s="185" t="s">
        <v>896</v>
      </c>
      <c r="E430" s="186" t="s">
        <v>726</v>
      </c>
      <c r="F430" s="187" t="s">
        <v>71</v>
      </c>
      <c r="H430" s="188" t="s">
        <v>726</v>
      </c>
      <c r="I430" s="189"/>
      <c r="L430" s="184"/>
      <c r="M430" s="190"/>
      <c r="N430" s="191"/>
      <c r="O430" s="191"/>
      <c r="P430" s="191"/>
      <c r="Q430" s="191"/>
      <c r="R430" s="191"/>
      <c r="S430" s="191"/>
      <c r="T430" s="192"/>
      <c r="AT430" s="188" t="s">
        <v>896</v>
      </c>
      <c r="AU430" s="188" t="s">
        <v>802</v>
      </c>
      <c r="AV430" s="11" t="s">
        <v>799</v>
      </c>
      <c r="AW430" s="11" t="s">
        <v>755</v>
      </c>
      <c r="AX430" s="11" t="s">
        <v>791</v>
      </c>
      <c r="AY430" s="188" t="s">
        <v>887</v>
      </c>
    </row>
    <row r="431" spans="2:65" s="12" customFormat="1">
      <c r="B431" s="193"/>
      <c r="D431" s="194" t="s">
        <v>896</v>
      </c>
      <c r="E431" s="195" t="s">
        <v>726</v>
      </c>
      <c r="F431" s="196" t="s">
        <v>72</v>
      </c>
      <c r="H431" s="197">
        <v>12</v>
      </c>
      <c r="I431" s="198"/>
      <c r="L431" s="193"/>
      <c r="M431" s="199"/>
      <c r="N431" s="200"/>
      <c r="O431" s="200"/>
      <c r="P431" s="200"/>
      <c r="Q431" s="200"/>
      <c r="R431" s="200"/>
      <c r="S431" s="200"/>
      <c r="T431" s="201"/>
      <c r="AT431" s="202" t="s">
        <v>896</v>
      </c>
      <c r="AU431" s="202" t="s">
        <v>802</v>
      </c>
      <c r="AV431" s="12" t="s">
        <v>802</v>
      </c>
      <c r="AW431" s="12" t="s">
        <v>755</v>
      </c>
      <c r="AX431" s="12" t="s">
        <v>799</v>
      </c>
      <c r="AY431" s="202" t="s">
        <v>887</v>
      </c>
    </row>
    <row r="432" spans="2:65" s="1" customFormat="1" ht="31.5" customHeight="1">
      <c r="B432" s="171"/>
      <c r="C432" s="172" t="s">
        <v>1187</v>
      </c>
      <c r="D432" s="172" t="s">
        <v>889</v>
      </c>
      <c r="E432" s="173" t="s">
        <v>73</v>
      </c>
      <c r="F432" s="174" t="s">
        <v>74</v>
      </c>
      <c r="G432" s="175" t="s">
        <v>1039</v>
      </c>
      <c r="H432" s="176">
        <v>26</v>
      </c>
      <c r="I432" s="177"/>
      <c r="J432" s="178">
        <f>ROUND(I432*H432,2)</f>
        <v>0</v>
      </c>
      <c r="K432" s="174" t="s">
        <v>893</v>
      </c>
      <c r="L432" s="41"/>
      <c r="M432" s="179" t="s">
        <v>726</v>
      </c>
      <c r="N432" s="180" t="s">
        <v>762</v>
      </c>
      <c r="O432" s="42"/>
      <c r="P432" s="181">
        <f>O432*H432</f>
        <v>0</v>
      </c>
      <c r="Q432" s="181">
        <v>1.0000000000000001E-5</v>
      </c>
      <c r="R432" s="181">
        <f>Q432*H432</f>
        <v>2.6000000000000003E-4</v>
      </c>
      <c r="S432" s="181">
        <v>0</v>
      </c>
      <c r="T432" s="182">
        <f>S432*H432</f>
        <v>0</v>
      </c>
      <c r="AR432" s="24" t="s">
        <v>894</v>
      </c>
      <c r="AT432" s="24" t="s">
        <v>889</v>
      </c>
      <c r="AU432" s="24" t="s">
        <v>802</v>
      </c>
      <c r="AY432" s="24" t="s">
        <v>887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24" t="s">
        <v>799</v>
      </c>
      <c r="BK432" s="183">
        <f>ROUND(I432*H432,2)</f>
        <v>0</v>
      </c>
      <c r="BL432" s="24" t="s">
        <v>894</v>
      </c>
      <c r="BM432" s="24" t="s">
        <v>75</v>
      </c>
    </row>
    <row r="433" spans="2:65" s="11" customFormat="1">
      <c r="B433" s="184"/>
      <c r="D433" s="185" t="s">
        <v>896</v>
      </c>
      <c r="E433" s="186" t="s">
        <v>726</v>
      </c>
      <c r="F433" s="187" t="s">
        <v>76</v>
      </c>
      <c r="H433" s="188" t="s">
        <v>726</v>
      </c>
      <c r="I433" s="189"/>
      <c r="L433" s="184"/>
      <c r="M433" s="190"/>
      <c r="N433" s="191"/>
      <c r="O433" s="191"/>
      <c r="P433" s="191"/>
      <c r="Q433" s="191"/>
      <c r="R433" s="191"/>
      <c r="S433" s="191"/>
      <c r="T433" s="192"/>
      <c r="AT433" s="188" t="s">
        <v>896</v>
      </c>
      <c r="AU433" s="188" t="s">
        <v>802</v>
      </c>
      <c r="AV433" s="11" t="s">
        <v>799</v>
      </c>
      <c r="AW433" s="11" t="s">
        <v>755</v>
      </c>
      <c r="AX433" s="11" t="s">
        <v>791</v>
      </c>
      <c r="AY433" s="188" t="s">
        <v>887</v>
      </c>
    </row>
    <row r="434" spans="2:65" s="11" customFormat="1">
      <c r="B434" s="184"/>
      <c r="D434" s="185" t="s">
        <v>896</v>
      </c>
      <c r="E434" s="186" t="s">
        <v>726</v>
      </c>
      <c r="F434" s="187" t="s">
        <v>77</v>
      </c>
      <c r="H434" s="188" t="s">
        <v>726</v>
      </c>
      <c r="I434" s="189"/>
      <c r="L434" s="184"/>
      <c r="M434" s="190"/>
      <c r="N434" s="191"/>
      <c r="O434" s="191"/>
      <c r="P434" s="191"/>
      <c r="Q434" s="191"/>
      <c r="R434" s="191"/>
      <c r="S434" s="191"/>
      <c r="T434" s="192"/>
      <c r="AT434" s="188" t="s">
        <v>896</v>
      </c>
      <c r="AU434" s="188" t="s">
        <v>802</v>
      </c>
      <c r="AV434" s="11" t="s">
        <v>799</v>
      </c>
      <c r="AW434" s="11" t="s">
        <v>755</v>
      </c>
      <c r="AX434" s="11" t="s">
        <v>791</v>
      </c>
      <c r="AY434" s="188" t="s">
        <v>887</v>
      </c>
    </row>
    <row r="435" spans="2:65" s="12" customFormat="1">
      <c r="B435" s="193"/>
      <c r="D435" s="185" t="s">
        <v>896</v>
      </c>
      <c r="E435" s="202" t="s">
        <v>726</v>
      </c>
      <c r="F435" s="203" t="s">
        <v>924</v>
      </c>
      <c r="H435" s="204">
        <v>7</v>
      </c>
      <c r="I435" s="198"/>
      <c r="L435" s="193"/>
      <c r="M435" s="199"/>
      <c r="N435" s="200"/>
      <c r="O435" s="200"/>
      <c r="P435" s="200"/>
      <c r="Q435" s="200"/>
      <c r="R435" s="200"/>
      <c r="S435" s="200"/>
      <c r="T435" s="201"/>
      <c r="AT435" s="202" t="s">
        <v>896</v>
      </c>
      <c r="AU435" s="202" t="s">
        <v>802</v>
      </c>
      <c r="AV435" s="12" t="s">
        <v>802</v>
      </c>
      <c r="AW435" s="12" t="s">
        <v>755</v>
      </c>
      <c r="AX435" s="12" t="s">
        <v>791</v>
      </c>
      <c r="AY435" s="202" t="s">
        <v>887</v>
      </c>
    </row>
    <row r="436" spans="2:65" s="11" customFormat="1">
      <c r="B436" s="184"/>
      <c r="D436" s="185" t="s">
        <v>896</v>
      </c>
      <c r="E436" s="186" t="s">
        <v>726</v>
      </c>
      <c r="F436" s="187" t="s">
        <v>78</v>
      </c>
      <c r="H436" s="188" t="s">
        <v>726</v>
      </c>
      <c r="I436" s="189"/>
      <c r="L436" s="184"/>
      <c r="M436" s="190"/>
      <c r="N436" s="191"/>
      <c r="O436" s="191"/>
      <c r="P436" s="191"/>
      <c r="Q436" s="191"/>
      <c r="R436" s="191"/>
      <c r="S436" s="191"/>
      <c r="T436" s="192"/>
      <c r="AT436" s="188" t="s">
        <v>896</v>
      </c>
      <c r="AU436" s="188" t="s">
        <v>802</v>
      </c>
      <c r="AV436" s="11" t="s">
        <v>799</v>
      </c>
      <c r="AW436" s="11" t="s">
        <v>755</v>
      </c>
      <c r="AX436" s="11" t="s">
        <v>791</v>
      </c>
      <c r="AY436" s="188" t="s">
        <v>887</v>
      </c>
    </row>
    <row r="437" spans="2:65" s="12" customFormat="1">
      <c r="B437" s="193"/>
      <c r="D437" s="185" t="s">
        <v>896</v>
      </c>
      <c r="E437" s="202" t="s">
        <v>726</v>
      </c>
      <c r="F437" s="203" t="s">
        <v>924</v>
      </c>
      <c r="H437" s="204">
        <v>7</v>
      </c>
      <c r="I437" s="198"/>
      <c r="L437" s="193"/>
      <c r="M437" s="199"/>
      <c r="N437" s="200"/>
      <c r="O437" s="200"/>
      <c r="P437" s="200"/>
      <c r="Q437" s="200"/>
      <c r="R437" s="200"/>
      <c r="S437" s="200"/>
      <c r="T437" s="201"/>
      <c r="AT437" s="202" t="s">
        <v>896</v>
      </c>
      <c r="AU437" s="202" t="s">
        <v>802</v>
      </c>
      <c r="AV437" s="12" t="s">
        <v>802</v>
      </c>
      <c r="AW437" s="12" t="s">
        <v>755</v>
      </c>
      <c r="AX437" s="12" t="s">
        <v>791</v>
      </c>
      <c r="AY437" s="202" t="s">
        <v>887</v>
      </c>
    </row>
    <row r="438" spans="2:65" s="11" customFormat="1">
      <c r="B438" s="184"/>
      <c r="D438" s="185" t="s">
        <v>896</v>
      </c>
      <c r="E438" s="186" t="s">
        <v>726</v>
      </c>
      <c r="F438" s="187" t="s">
        <v>79</v>
      </c>
      <c r="H438" s="188" t="s">
        <v>726</v>
      </c>
      <c r="I438" s="189"/>
      <c r="L438" s="184"/>
      <c r="M438" s="190"/>
      <c r="N438" s="191"/>
      <c r="O438" s="191"/>
      <c r="P438" s="191"/>
      <c r="Q438" s="191"/>
      <c r="R438" s="191"/>
      <c r="S438" s="191"/>
      <c r="T438" s="192"/>
      <c r="AT438" s="188" t="s">
        <v>896</v>
      </c>
      <c r="AU438" s="188" t="s">
        <v>802</v>
      </c>
      <c r="AV438" s="11" t="s">
        <v>799</v>
      </c>
      <c r="AW438" s="11" t="s">
        <v>755</v>
      </c>
      <c r="AX438" s="11" t="s">
        <v>791</v>
      </c>
      <c r="AY438" s="188" t="s">
        <v>887</v>
      </c>
    </row>
    <row r="439" spans="2:65" s="12" customFormat="1">
      <c r="B439" s="193"/>
      <c r="D439" s="185" t="s">
        <v>896</v>
      </c>
      <c r="E439" s="202" t="s">
        <v>726</v>
      </c>
      <c r="F439" s="203" t="s">
        <v>72</v>
      </c>
      <c r="H439" s="204">
        <v>12</v>
      </c>
      <c r="I439" s="198"/>
      <c r="L439" s="193"/>
      <c r="M439" s="199"/>
      <c r="N439" s="200"/>
      <c r="O439" s="200"/>
      <c r="P439" s="200"/>
      <c r="Q439" s="200"/>
      <c r="R439" s="200"/>
      <c r="S439" s="200"/>
      <c r="T439" s="201"/>
      <c r="AT439" s="202" t="s">
        <v>896</v>
      </c>
      <c r="AU439" s="202" t="s">
        <v>802</v>
      </c>
      <c r="AV439" s="12" t="s">
        <v>802</v>
      </c>
      <c r="AW439" s="12" t="s">
        <v>755</v>
      </c>
      <c r="AX439" s="12" t="s">
        <v>791</v>
      </c>
      <c r="AY439" s="202" t="s">
        <v>887</v>
      </c>
    </row>
    <row r="440" spans="2:65" s="14" customFormat="1">
      <c r="B440" s="213"/>
      <c r="D440" s="194" t="s">
        <v>896</v>
      </c>
      <c r="E440" s="214" t="s">
        <v>726</v>
      </c>
      <c r="F440" s="215" t="s">
        <v>966</v>
      </c>
      <c r="H440" s="216">
        <v>26</v>
      </c>
      <c r="I440" s="217"/>
      <c r="L440" s="213"/>
      <c r="M440" s="218"/>
      <c r="N440" s="219"/>
      <c r="O440" s="219"/>
      <c r="P440" s="219"/>
      <c r="Q440" s="219"/>
      <c r="R440" s="219"/>
      <c r="S440" s="219"/>
      <c r="T440" s="220"/>
      <c r="AT440" s="221" t="s">
        <v>896</v>
      </c>
      <c r="AU440" s="221" t="s">
        <v>802</v>
      </c>
      <c r="AV440" s="14" t="s">
        <v>894</v>
      </c>
      <c r="AW440" s="14" t="s">
        <v>755</v>
      </c>
      <c r="AX440" s="14" t="s">
        <v>799</v>
      </c>
      <c r="AY440" s="221" t="s">
        <v>887</v>
      </c>
    </row>
    <row r="441" spans="2:65" s="1" customFormat="1" ht="22.5" customHeight="1">
      <c r="B441" s="171"/>
      <c r="C441" s="222" t="s">
        <v>1196</v>
      </c>
      <c r="D441" s="222" t="s">
        <v>995</v>
      </c>
      <c r="E441" s="223" t="s">
        <v>80</v>
      </c>
      <c r="F441" s="224" t="s">
        <v>81</v>
      </c>
      <c r="G441" s="225" t="s">
        <v>1039</v>
      </c>
      <c r="H441" s="226">
        <v>7</v>
      </c>
      <c r="I441" s="227"/>
      <c r="J441" s="228">
        <f>ROUND(I441*H441,2)</f>
        <v>0</v>
      </c>
      <c r="K441" s="224" t="s">
        <v>893</v>
      </c>
      <c r="L441" s="229"/>
      <c r="M441" s="230" t="s">
        <v>726</v>
      </c>
      <c r="N441" s="231" t="s">
        <v>762</v>
      </c>
      <c r="O441" s="42"/>
      <c r="P441" s="181">
        <f>O441*H441</f>
        <v>0</v>
      </c>
      <c r="Q441" s="181">
        <v>1.25E-3</v>
      </c>
      <c r="R441" s="181">
        <f>Q441*H441</f>
        <v>8.7500000000000008E-3</v>
      </c>
      <c r="S441" s="181">
        <v>0</v>
      </c>
      <c r="T441" s="182">
        <f>S441*H441</f>
        <v>0</v>
      </c>
      <c r="AR441" s="24" t="s">
        <v>938</v>
      </c>
      <c r="AT441" s="24" t="s">
        <v>995</v>
      </c>
      <c r="AU441" s="24" t="s">
        <v>802</v>
      </c>
      <c r="AY441" s="24" t="s">
        <v>887</v>
      </c>
      <c r="BE441" s="183">
        <f>IF(N441="základní",J441,0)</f>
        <v>0</v>
      </c>
      <c r="BF441" s="183">
        <f>IF(N441="snížená",J441,0)</f>
        <v>0</v>
      </c>
      <c r="BG441" s="183">
        <f>IF(N441="zákl. přenesená",J441,0)</f>
        <v>0</v>
      </c>
      <c r="BH441" s="183">
        <f>IF(N441="sníž. přenesená",J441,0)</f>
        <v>0</v>
      </c>
      <c r="BI441" s="183">
        <f>IF(N441="nulová",J441,0)</f>
        <v>0</v>
      </c>
      <c r="BJ441" s="24" t="s">
        <v>799</v>
      </c>
      <c r="BK441" s="183">
        <f>ROUND(I441*H441,2)</f>
        <v>0</v>
      </c>
      <c r="BL441" s="24" t="s">
        <v>894</v>
      </c>
      <c r="BM441" s="24" t="s">
        <v>82</v>
      </c>
    </row>
    <row r="442" spans="2:65" s="1" customFormat="1" ht="22.5" customHeight="1">
      <c r="B442" s="171"/>
      <c r="C442" s="222" t="s">
        <v>903</v>
      </c>
      <c r="D442" s="222" t="s">
        <v>995</v>
      </c>
      <c r="E442" s="223" t="s">
        <v>83</v>
      </c>
      <c r="F442" s="224" t="s">
        <v>84</v>
      </c>
      <c r="G442" s="225" t="s">
        <v>1039</v>
      </c>
      <c r="H442" s="226">
        <v>7</v>
      </c>
      <c r="I442" s="227"/>
      <c r="J442" s="228">
        <f>ROUND(I442*H442,2)</f>
        <v>0</v>
      </c>
      <c r="K442" s="224" t="s">
        <v>893</v>
      </c>
      <c r="L442" s="229"/>
      <c r="M442" s="230" t="s">
        <v>726</v>
      </c>
      <c r="N442" s="231" t="s">
        <v>762</v>
      </c>
      <c r="O442" s="42"/>
      <c r="P442" s="181">
        <f>O442*H442</f>
        <v>0</v>
      </c>
      <c r="Q442" s="181">
        <v>1.6999999999999999E-3</v>
      </c>
      <c r="R442" s="181">
        <f>Q442*H442</f>
        <v>1.1899999999999999E-2</v>
      </c>
      <c r="S442" s="181">
        <v>0</v>
      </c>
      <c r="T442" s="182">
        <f>S442*H442</f>
        <v>0</v>
      </c>
      <c r="AR442" s="24" t="s">
        <v>938</v>
      </c>
      <c r="AT442" s="24" t="s">
        <v>995</v>
      </c>
      <c r="AU442" s="24" t="s">
        <v>802</v>
      </c>
      <c r="AY442" s="24" t="s">
        <v>887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24" t="s">
        <v>799</v>
      </c>
      <c r="BK442" s="183">
        <f>ROUND(I442*H442,2)</f>
        <v>0</v>
      </c>
      <c r="BL442" s="24" t="s">
        <v>894</v>
      </c>
      <c r="BM442" s="24" t="s">
        <v>85</v>
      </c>
    </row>
    <row r="443" spans="2:65" s="1" customFormat="1" ht="22.5" customHeight="1">
      <c r="B443" s="171"/>
      <c r="C443" s="222" t="s">
        <v>1204</v>
      </c>
      <c r="D443" s="222" t="s">
        <v>995</v>
      </c>
      <c r="E443" s="223" t="s">
        <v>86</v>
      </c>
      <c r="F443" s="224" t="s">
        <v>87</v>
      </c>
      <c r="G443" s="225" t="s">
        <v>1039</v>
      </c>
      <c r="H443" s="226">
        <v>12</v>
      </c>
      <c r="I443" s="227"/>
      <c r="J443" s="228">
        <f>ROUND(I443*H443,2)</f>
        <v>0</v>
      </c>
      <c r="K443" s="224" t="s">
        <v>893</v>
      </c>
      <c r="L443" s="229"/>
      <c r="M443" s="230" t="s">
        <v>726</v>
      </c>
      <c r="N443" s="231" t="s">
        <v>762</v>
      </c>
      <c r="O443" s="42"/>
      <c r="P443" s="181">
        <f>O443*H443</f>
        <v>0</v>
      </c>
      <c r="Q443" s="181">
        <v>1.32E-3</v>
      </c>
      <c r="R443" s="181">
        <f>Q443*H443</f>
        <v>1.584E-2</v>
      </c>
      <c r="S443" s="181">
        <v>0</v>
      </c>
      <c r="T443" s="182">
        <f>S443*H443</f>
        <v>0</v>
      </c>
      <c r="AR443" s="24" t="s">
        <v>938</v>
      </c>
      <c r="AT443" s="24" t="s">
        <v>995</v>
      </c>
      <c r="AU443" s="24" t="s">
        <v>802</v>
      </c>
      <c r="AY443" s="24" t="s">
        <v>887</v>
      </c>
      <c r="BE443" s="183">
        <f>IF(N443="základní",J443,0)</f>
        <v>0</v>
      </c>
      <c r="BF443" s="183">
        <f>IF(N443="snížená",J443,0)</f>
        <v>0</v>
      </c>
      <c r="BG443" s="183">
        <f>IF(N443="zákl. přenesená",J443,0)</f>
        <v>0</v>
      </c>
      <c r="BH443" s="183">
        <f>IF(N443="sníž. přenesená",J443,0)</f>
        <v>0</v>
      </c>
      <c r="BI443" s="183">
        <f>IF(N443="nulová",J443,0)</f>
        <v>0</v>
      </c>
      <c r="BJ443" s="24" t="s">
        <v>799</v>
      </c>
      <c r="BK443" s="183">
        <f>ROUND(I443*H443,2)</f>
        <v>0</v>
      </c>
      <c r="BL443" s="24" t="s">
        <v>894</v>
      </c>
      <c r="BM443" s="24" t="s">
        <v>88</v>
      </c>
    </row>
    <row r="444" spans="2:65" s="1" customFormat="1" ht="31.5" customHeight="1">
      <c r="B444" s="171"/>
      <c r="C444" s="172" t="s">
        <v>1209</v>
      </c>
      <c r="D444" s="172" t="s">
        <v>889</v>
      </c>
      <c r="E444" s="173" t="s">
        <v>89</v>
      </c>
      <c r="F444" s="174" t="s">
        <v>90</v>
      </c>
      <c r="G444" s="175" t="s">
        <v>1039</v>
      </c>
      <c r="H444" s="176">
        <v>7</v>
      </c>
      <c r="I444" s="177"/>
      <c r="J444" s="178">
        <f>ROUND(I444*H444,2)</f>
        <v>0</v>
      </c>
      <c r="K444" s="174" t="s">
        <v>893</v>
      </c>
      <c r="L444" s="41"/>
      <c r="M444" s="179" t="s">
        <v>726</v>
      </c>
      <c r="N444" s="180" t="s">
        <v>762</v>
      </c>
      <c r="O444" s="42"/>
      <c r="P444" s="181">
        <f>O444*H444</f>
        <v>0</v>
      </c>
      <c r="Q444" s="181">
        <v>1.0000000000000001E-5</v>
      </c>
      <c r="R444" s="181">
        <f>Q444*H444</f>
        <v>7.0000000000000007E-5</v>
      </c>
      <c r="S444" s="181">
        <v>0</v>
      </c>
      <c r="T444" s="182">
        <f>S444*H444</f>
        <v>0</v>
      </c>
      <c r="AR444" s="24" t="s">
        <v>894</v>
      </c>
      <c r="AT444" s="24" t="s">
        <v>889</v>
      </c>
      <c r="AU444" s="24" t="s">
        <v>802</v>
      </c>
      <c r="AY444" s="24" t="s">
        <v>887</v>
      </c>
      <c r="BE444" s="183">
        <f>IF(N444="základní",J444,0)</f>
        <v>0</v>
      </c>
      <c r="BF444" s="183">
        <f>IF(N444="snížená",J444,0)</f>
        <v>0</v>
      </c>
      <c r="BG444" s="183">
        <f>IF(N444="zákl. přenesená",J444,0)</f>
        <v>0</v>
      </c>
      <c r="BH444" s="183">
        <f>IF(N444="sníž. přenesená",J444,0)</f>
        <v>0</v>
      </c>
      <c r="BI444" s="183">
        <f>IF(N444="nulová",J444,0)</f>
        <v>0</v>
      </c>
      <c r="BJ444" s="24" t="s">
        <v>799</v>
      </c>
      <c r="BK444" s="183">
        <f>ROUND(I444*H444,2)</f>
        <v>0</v>
      </c>
      <c r="BL444" s="24" t="s">
        <v>894</v>
      </c>
      <c r="BM444" s="24" t="s">
        <v>91</v>
      </c>
    </row>
    <row r="445" spans="2:65" s="11" customFormat="1">
      <c r="B445" s="184"/>
      <c r="D445" s="185" t="s">
        <v>896</v>
      </c>
      <c r="E445" s="186" t="s">
        <v>726</v>
      </c>
      <c r="F445" s="187" t="s">
        <v>92</v>
      </c>
      <c r="H445" s="188" t="s">
        <v>726</v>
      </c>
      <c r="I445" s="189"/>
      <c r="L445" s="184"/>
      <c r="M445" s="190"/>
      <c r="N445" s="191"/>
      <c r="O445" s="191"/>
      <c r="P445" s="191"/>
      <c r="Q445" s="191"/>
      <c r="R445" s="191"/>
      <c r="S445" s="191"/>
      <c r="T445" s="192"/>
      <c r="AT445" s="188" t="s">
        <v>896</v>
      </c>
      <c r="AU445" s="188" t="s">
        <v>802</v>
      </c>
      <c r="AV445" s="11" t="s">
        <v>799</v>
      </c>
      <c r="AW445" s="11" t="s">
        <v>755</v>
      </c>
      <c r="AX445" s="11" t="s">
        <v>791</v>
      </c>
      <c r="AY445" s="188" t="s">
        <v>887</v>
      </c>
    </row>
    <row r="446" spans="2:65" s="11" customFormat="1">
      <c r="B446" s="184"/>
      <c r="D446" s="185" t="s">
        <v>896</v>
      </c>
      <c r="E446" s="186" t="s">
        <v>726</v>
      </c>
      <c r="F446" s="187" t="s">
        <v>93</v>
      </c>
      <c r="H446" s="188" t="s">
        <v>726</v>
      </c>
      <c r="I446" s="189"/>
      <c r="L446" s="184"/>
      <c r="M446" s="190"/>
      <c r="N446" s="191"/>
      <c r="O446" s="191"/>
      <c r="P446" s="191"/>
      <c r="Q446" s="191"/>
      <c r="R446" s="191"/>
      <c r="S446" s="191"/>
      <c r="T446" s="192"/>
      <c r="AT446" s="188" t="s">
        <v>896</v>
      </c>
      <c r="AU446" s="188" t="s">
        <v>802</v>
      </c>
      <c r="AV446" s="11" t="s">
        <v>799</v>
      </c>
      <c r="AW446" s="11" t="s">
        <v>755</v>
      </c>
      <c r="AX446" s="11" t="s">
        <v>791</v>
      </c>
      <c r="AY446" s="188" t="s">
        <v>887</v>
      </c>
    </row>
    <row r="447" spans="2:65" s="12" customFormat="1">
      <c r="B447" s="193"/>
      <c r="D447" s="194" t="s">
        <v>896</v>
      </c>
      <c r="E447" s="195" t="s">
        <v>726</v>
      </c>
      <c r="F447" s="196" t="s">
        <v>924</v>
      </c>
      <c r="H447" s="197">
        <v>7</v>
      </c>
      <c r="I447" s="198"/>
      <c r="L447" s="193"/>
      <c r="M447" s="199"/>
      <c r="N447" s="200"/>
      <c r="O447" s="200"/>
      <c r="P447" s="200"/>
      <c r="Q447" s="200"/>
      <c r="R447" s="200"/>
      <c r="S447" s="200"/>
      <c r="T447" s="201"/>
      <c r="AT447" s="202" t="s">
        <v>896</v>
      </c>
      <c r="AU447" s="202" t="s">
        <v>802</v>
      </c>
      <c r="AV447" s="12" t="s">
        <v>802</v>
      </c>
      <c r="AW447" s="12" t="s">
        <v>755</v>
      </c>
      <c r="AX447" s="12" t="s">
        <v>799</v>
      </c>
      <c r="AY447" s="202" t="s">
        <v>887</v>
      </c>
    </row>
    <row r="448" spans="2:65" s="1" customFormat="1" ht="22.5" customHeight="1">
      <c r="B448" s="171"/>
      <c r="C448" s="222" t="s">
        <v>1214</v>
      </c>
      <c r="D448" s="222" t="s">
        <v>995</v>
      </c>
      <c r="E448" s="223" t="s">
        <v>94</v>
      </c>
      <c r="F448" s="224" t="s">
        <v>95</v>
      </c>
      <c r="G448" s="225" t="s">
        <v>1039</v>
      </c>
      <c r="H448" s="226">
        <v>7</v>
      </c>
      <c r="I448" s="227"/>
      <c r="J448" s="228">
        <f>ROUND(I448*H448,2)</f>
        <v>0</v>
      </c>
      <c r="K448" s="224" t="s">
        <v>893</v>
      </c>
      <c r="L448" s="229"/>
      <c r="M448" s="230" t="s">
        <v>726</v>
      </c>
      <c r="N448" s="231" t="s">
        <v>762</v>
      </c>
      <c r="O448" s="42"/>
      <c r="P448" s="181">
        <f>O448*H448</f>
        <v>0</v>
      </c>
      <c r="Q448" s="181">
        <v>2.8E-3</v>
      </c>
      <c r="R448" s="181">
        <f>Q448*H448</f>
        <v>1.9599999999999999E-2</v>
      </c>
      <c r="S448" s="181">
        <v>0</v>
      </c>
      <c r="T448" s="182">
        <f>S448*H448</f>
        <v>0</v>
      </c>
      <c r="AR448" s="24" t="s">
        <v>938</v>
      </c>
      <c r="AT448" s="24" t="s">
        <v>995</v>
      </c>
      <c r="AU448" s="24" t="s">
        <v>802</v>
      </c>
      <c r="AY448" s="24" t="s">
        <v>887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24" t="s">
        <v>799</v>
      </c>
      <c r="BK448" s="183">
        <f>ROUND(I448*H448,2)</f>
        <v>0</v>
      </c>
      <c r="BL448" s="24" t="s">
        <v>894</v>
      </c>
      <c r="BM448" s="24" t="s">
        <v>96</v>
      </c>
    </row>
    <row r="449" spans="2:65" s="1" customFormat="1" ht="31.5" customHeight="1">
      <c r="B449" s="171"/>
      <c r="C449" s="172" t="s">
        <v>1219</v>
      </c>
      <c r="D449" s="172" t="s">
        <v>889</v>
      </c>
      <c r="E449" s="173" t="s">
        <v>97</v>
      </c>
      <c r="F449" s="174" t="s">
        <v>98</v>
      </c>
      <c r="G449" s="175" t="s">
        <v>1039</v>
      </c>
      <c r="H449" s="176">
        <v>9</v>
      </c>
      <c r="I449" s="177"/>
      <c r="J449" s="178">
        <f>ROUND(I449*H449,2)</f>
        <v>0</v>
      </c>
      <c r="K449" s="174" t="s">
        <v>893</v>
      </c>
      <c r="L449" s="41"/>
      <c r="M449" s="179" t="s">
        <v>726</v>
      </c>
      <c r="N449" s="180" t="s">
        <v>762</v>
      </c>
      <c r="O449" s="42"/>
      <c r="P449" s="181">
        <f>O449*H449</f>
        <v>0</v>
      </c>
      <c r="Q449" s="181">
        <v>0.10661</v>
      </c>
      <c r="R449" s="181">
        <f>Q449*H449</f>
        <v>0.95948999999999995</v>
      </c>
      <c r="S449" s="181">
        <v>0</v>
      </c>
      <c r="T449" s="182">
        <f>S449*H449</f>
        <v>0</v>
      </c>
      <c r="AR449" s="24" t="s">
        <v>894</v>
      </c>
      <c r="AT449" s="24" t="s">
        <v>889</v>
      </c>
      <c r="AU449" s="24" t="s">
        <v>802</v>
      </c>
      <c r="AY449" s="24" t="s">
        <v>887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24" t="s">
        <v>799</v>
      </c>
      <c r="BK449" s="183">
        <f>ROUND(I449*H449,2)</f>
        <v>0</v>
      </c>
      <c r="BL449" s="24" t="s">
        <v>894</v>
      </c>
      <c r="BM449" s="24" t="s">
        <v>99</v>
      </c>
    </row>
    <row r="450" spans="2:65" s="1" customFormat="1" ht="27">
      <c r="B450" s="41"/>
      <c r="D450" s="185" t="s">
        <v>1469</v>
      </c>
      <c r="F450" s="248" t="s">
        <v>100</v>
      </c>
      <c r="I450" s="243"/>
      <c r="L450" s="41"/>
      <c r="M450" s="244"/>
      <c r="N450" s="42"/>
      <c r="O450" s="42"/>
      <c r="P450" s="42"/>
      <c r="Q450" s="42"/>
      <c r="R450" s="42"/>
      <c r="S450" s="42"/>
      <c r="T450" s="70"/>
      <c r="AT450" s="24" t="s">
        <v>1469</v>
      </c>
      <c r="AU450" s="24" t="s">
        <v>802</v>
      </c>
    </row>
    <row r="451" spans="2:65" s="11" customFormat="1">
      <c r="B451" s="184"/>
      <c r="D451" s="185" t="s">
        <v>896</v>
      </c>
      <c r="E451" s="186" t="s">
        <v>726</v>
      </c>
      <c r="F451" s="187" t="s">
        <v>101</v>
      </c>
      <c r="H451" s="188" t="s">
        <v>726</v>
      </c>
      <c r="I451" s="189"/>
      <c r="L451" s="184"/>
      <c r="M451" s="190"/>
      <c r="N451" s="191"/>
      <c r="O451" s="191"/>
      <c r="P451" s="191"/>
      <c r="Q451" s="191"/>
      <c r="R451" s="191"/>
      <c r="S451" s="191"/>
      <c r="T451" s="192"/>
      <c r="AT451" s="188" t="s">
        <v>896</v>
      </c>
      <c r="AU451" s="188" t="s">
        <v>802</v>
      </c>
      <c r="AV451" s="11" t="s">
        <v>799</v>
      </c>
      <c r="AW451" s="11" t="s">
        <v>755</v>
      </c>
      <c r="AX451" s="11" t="s">
        <v>791</v>
      </c>
      <c r="AY451" s="188" t="s">
        <v>887</v>
      </c>
    </row>
    <row r="452" spans="2:65" s="12" customFormat="1">
      <c r="B452" s="193"/>
      <c r="D452" s="185" t="s">
        <v>896</v>
      </c>
      <c r="E452" s="202" t="s">
        <v>726</v>
      </c>
      <c r="F452" s="203" t="s">
        <v>924</v>
      </c>
      <c r="H452" s="204">
        <v>7</v>
      </c>
      <c r="I452" s="198"/>
      <c r="L452" s="193"/>
      <c r="M452" s="199"/>
      <c r="N452" s="200"/>
      <c r="O452" s="200"/>
      <c r="P452" s="200"/>
      <c r="Q452" s="200"/>
      <c r="R452" s="200"/>
      <c r="S452" s="200"/>
      <c r="T452" s="201"/>
      <c r="AT452" s="202" t="s">
        <v>896</v>
      </c>
      <c r="AU452" s="202" t="s">
        <v>802</v>
      </c>
      <c r="AV452" s="12" t="s">
        <v>802</v>
      </c>
      <c r="AW452" s="12" t="s">
        <v>755</v>
      </c>
      <c r="AX452" s="12" t="s">
        <v>791</v>
      </c>
      <c r="AY452" s="202" t="s">
        <v>887</v>
      </c>
    </row>
    <row r="453" spans="2:65" s="11" customFormat="1">
      <c r="B453" s="184"/>
      <c r="D453" s="185" t="s">
        <v>896</v>
      </c>
      <c r="E453" s="186" t="s">
        <v>726</v>
      </c>
      <c r="F453" s="187" t="s">
        <v>102</v>
      </c>
      <c r="H453" s="188" t="s">
        <v>726</v>
      </c>
      <c r="I453" s="189"/>
      <c r="L453" s="184"/>
      <c r="M453" s="190"/>
      <c r="N453" s="191"/>
      <c r="O453" s="191"/>
      <c r="P453" s="191"/>
      <c r="Q453" s="191"/>
      <c r="R453" s="191"/>
      <c r="S453" s="191"/>
      <c r="T453" s="192"/>
      <c r="AT453" s="188" t="s">
        <v>896</v>
      </c>
      <c r="AU453" s="188" t="s">
        <v>802</v>
      </c>
      <c r="AV453" s="11" t="s">
        <v>799</v>
      </c>
      <c r="AW453" s="11" t="s">
        <v>755</v>
      </c>
      <c r="AX453" s="11" t="s">
        <v>791</v>
      </c>
      <c r="AY453" s="188" t="s">
        <v>887</v>
      </c>
    </row>
    <row r="454" spans="2:65" s="12" customFormat="1">
      <c r="B454" s="193"/>
      <c r="D454" s="185" t="s">
        <v>896</v>
      </c>
      <c r="E454" s="202" t="s">
        <v>726</v>
      </c>
      <c r="F454" s="203" t="s">
        <v>802</v>
      </c>
      <c r="H454" s="204">
        <v>2</v>
      </c>
      <c r="I454" s="198"/>
      <c r="L454" s="193"/>
      <c r="M454" s="199"/>
      <c r="N454" s="200"/>
      <c r="O454" s="200"/>
      <c r="P454" s="200"/>
      <c r="Q454" s="200"/>
      <c r="R454" s="200"/>
      <c r="S454" s="200"/>
      <c r="T454" s="201"/>
      <c r="AT454" s="202" t="s">
        <v>896</v>
      </c>
      <c r="AU454" s="202" t="s">
        <v>802</v>
      </c>
      <c r="AV454" s="12" t="s">
        <v>802</v>
      </c>
      <c r="AW454" s="12" t="s">
        <v>755</v>
      </c>
      <c r="AX454" s="12" t="s">
        <v>791</v>
      </c>
      <c r="AY454" s="202" t="s">
        <v>887</v>
      </c>
    </row>
    <row r="455" spans="2:65" s="14" customFormat="1">
      <c r="B455" s="213"/>
      <c r="D455" s="194" t="s">
        <v>896</v>
      </c>
      <c r="E455" s="214" t="s">
        <v>726</v>
      </c>
      <c r="F455" s="215" t="s">
        <v>966</v>
      </c>
      <c r="H455" s="216">
        <v>9</v>
      </c>
      <c r="I455" s="217"/>
      <c r="L455" s="213"/>
      <c r="M455" s="218"/>
      <c r="N455" s="219"/>
      <c r="O455" s="219"/>
      <c r="P455" s="219"/>
      <c r="Q455" s="219"/>
      <c r="R455" s="219"/>
      <c r="S455" s="219"/>
      <c r="T455" s="220"/>
      <c r="AT455" s="221" t="s">
        <v>896</v>
      </c>
      <c r="AU455" s="221" t="s">
        <v>802</v>
      </c>
      <c r="AV455" s="14" t="s">
        <v>894</v>
      </c>
      <c r="AW455" s="14" t="s">
        <v>755</v>
      </c>
      <c r="AX455" s="14" t="s">
        <v>799</v>
      </c>
      <c r="AY455" s="221" t="s">
        <v>887</v>
      </c>
    </row>
    <row r="456" spans="2:65" s="1" customFormat="1" ht="31.5" customHeight="1">
      <c r="B456" s="171"/>
      <c r="C456" s="172" t="s">
        <v>1226</v>
      </c>
      <c r="D456" s="172" t="s">
        <v>889</v>
      </c>
      <c r="E456" s="173" t="s">
        <v>103</v>
      </c>
      <c r="F456" s="174" t="s">
        <v>104</v>
      </c>
      <c r="G456" s="175" t="s">
        <v>1039</v>
      </c>
      <c r="H456" s="176">
        <v>2</v>
      </c>
      <c r="I456" s="177"/>
      <c r="J456" s="178">
        <f>ROUND(I456*H456,2)</f>
        <v>0</v>
      </c>
      <c r="K456" s="174" t="s">
        <v>893</v>
      </c>
      <c r="L456" s="41"/>
      <c r="M456" s="179" t="s">
        <v>726</v>
      </c>
      <c r="N456" s="180" t="s">
        <v>762</v>
      </c>
      <c r="O456" s="42"/>
      <c r="P456" s="181">
        <f>O456*H456</f>
        <v>0</v>
      </c>
      <c r="Q456" s="181">
        <v>1.2120000000000001E-2</v>
      </c>
      <c r="R456" s="181">
        <f>Q456*H456</f>
        <v>2.4240000000000001E-2</v>
      </c>
      <c r="S456" s="181">
        <v>0</v>
      </c>
      <c r="T456" s="182">
        <f>S456*H456</f>
        <v>0</v>
      </c>
      <c r="AR456" s="24" t="s">
        <v>894</v>
      </c>
      <c r="AT456" s="24" t="s">
        <v>889</v>
      </c>
      <c r="AU456" s="24" t="s">
        <v>802</v>
      </c>
      <c r="AY456" s="24" t="s">
        <v>887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24" t="s">
        <v>799</v>
      </c>
      <c r="BK456" s="183">
        <f>ROUND(I456*H456,2)</f>
        <v>0</v>
      </c>
      <c r="BL456" s="24" t="s">
        <v>894</v>
      </c>
      <c r="BM456" s="24" t="s">
        <v>105</v>
      </c>
    </row>
    <row r="457" spans="2:65" s="1" customFormat="1" ht="31.5" customHeight="1">
      <c r="B457" s="171"/>
      <c r="C457" s="172" t="s">
        <v>1235</v>
      </c>
      <c r="D457" s="172" t="s">
        <v>889</v>
      </c>
      <c r="E457" s="173" t="s">
        <v>106</v>
      </c>
      <c r="F457" s="174" t="s">
        <v>107</v>
      </c>
      <c r="G457" s="175" t="s">
        <v>1039</v>
      </c>
      <c r="H457" s="176">
        <v>7</v>
      </c>
      <c r="I457" s="177"/>
      <c r="J457" s="178">
        <f>ROUND(I457*H457,2)</f>
        <v>0</v>
      </c>
      <c r="K457" s="174" t="s">
        <v>893</v>
      </c>
      <c r="L457" s="41"/>
      <c r="M457" s="179" t="s">
        <v>726</v>
      </c>
      <c r="N457" s="180" t="s">
        <v>762</v>
      </c>
      <c r="O457" s="42"/>
      <c r="P457" s="181">
        <f>O457*H457</f>
        <v>0</v>
      </c>
      <c r="Q457" s="181">
        <v>2.4240000000000001E-2</v>
      </c>
      <c r="R457" s="181">
        <f>Q457*H457</f>
        <v>0.16968</v>
      </c>
      <c r="S457" s="181">
        <v>0</v>
      </c>
      <c r="T457" s="182">
        <f>S457*H457</f>
        <v>0</v>
      </c>
      <c r="AR457" s="24" t="s">
        <v>894</v>
      </c>
      <c r="AT457" s="24" t="s">
        <v>889</v>
      </c>
      <c r="AU457" s="24" t="s">
        <v>802</v>
      </c>
      <c r="AY457" s="24" t="s">
        <v>887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24" t="s">
        <v>799</v>
      </c>
      <c r="BK457" s="183">
        <f>ROUND(I457*H457,2)</f>
        <v>0</v>
      </c>
      <c r="BL457" s="24" t="s">
        <v>894</v>
      </c>
      <c r="BM457" s="24" t="s">
        <v>108</v>
      </c>
    </row>
    <row r="458" spans="2:65" s="1" customFormat="1" ht="31.5" customHeight="1">
      <c r="B458" s="171"/>
      <c r="C458" s="172" t="s">
        <v>1240</v>
      </c>
      <c r="D458" s="172" t="s">
        <v>889</v>
      </c>
      <c r="E458" s="173" t="s">
        <v>109</v>
      </c>
      <c r="F458" s="174" t="s">
        <v>110</v>
      </c>
      <c r="G458" s="175" t="s">
        <v>1039</v>
      </c>
      <c r="H458" s="176">
        <v>9</v>
      </c>
      <c r="I458" s="177"/>
      <c r="J458" s="178">
        <f>ROUND(I458*H458,2)</f>
        <v>0</v>
      </c>
      <c r="K458" s="174" t="s">
        <v>893</v>
      </c>
      <c r="L458" s="41"/>
      <c r="M458" s="179" t="s">
        <v>726</v>
      </c>
      <c r="N458" s="180" t="s">
        <v>762</v>
      </c>
      <c r="O458" s="42"/>
      <c r="P458" s="181">
        <f>O458*H458</f>
        <v>0</v>
      </c>
      <c r="Q458" s="181">
        <v>0</v>
      </c>
      <c r="R458" s="181">
        <f>Q458*H458</f>
        <v>0</v>
      </c>
      <c r="S458" s="181">
        <v>0</v>
      </c>
      <c r="T458" s="182">
        <f>S458*H458</f>
        <v>0</v>
      </c>
      <c r="AR458" s="24" t="s">
        <v>894</v>
      </c>
      <c r="AT458" s="24" t="s">
        <v>889</v>
      </c>
      <c r="AU458" s="24" t="s">
        <v>802</v>
      </c>
      <c r="AY458" s="24" t="s">
        <v>887</v>
      </c>
      <c r="BE458" s="183">
        <f>IF(N458="základní",J458,0)</f>
        <v>0</v>
      </c>
      <c r="BF458" s="183">
        <f>IF(N458="snížená",J458,0)</f>
        <v>0</v>
      </c>
      <c r="BG458" s="183">
        <f>IF(N458="zákl. přenesená",J458,0)</f>
        <v>0</v>
      </c>
      <c r="BH458" s="183">
        <f>IF(N458="sníž. přenesená",J458,0)</f>
        <v>0</v>
      </c>
      <c r="BI458" s="183">
        <f>IF(N458="nulová",J458,0)</f>
        <v>0</v>
      </c>
      <c r="BJ458" s="24" t="s">
        <v>799</v>
      </c>
      <c r="BK458" s="183">
        <f>ROUND(I458*H458,2)</f>
        <v>0</v>
      </c>
      <c r="BL458" s="24" t="s">
        <v>894</v>
      </c>
      <c r="BM458" s="24" t="s">
        <v>111</v>
      </c>
    </row>
    <row r="459" spans="2:65" s="1" customFormat="1" ht="31.5" customHeight="1">
      <c r="B459" s="171"/>
      <c r="C459" s="172" t="s">
        <v>1245</v>
      </c>
      <c r="D459" s="172" t="s">
        <v>889</v>
      </c>
      <c r="E459" s="173" t="s">
        <v>112</v>
      </c>
      <c r="F459" s="174" t="s">
        <v>113</v>
      </c>
      <c r="G459" s="175" t="s">
        <v>1039</v>
      </c>
      <c r="H459" s="176">
        <v>7</v>
      </c>
      <c r="I459" s="177"/>
      <c r="J459" s="178">
        <f>ROUND(I459*H459,2)</f>
        <v>0</v>
      </c>
      <c r="K459" s="174" t="s">
        <v>893</v>
      </c>
      <c r="L459" s="41"/>
      <c r="M459" s="179" t="s">
        <v>726</v>
      </c>
      <c r="N459" s="180" t="s">
        <v>762</v>
      </c>
      <c r="O459" s="42"/>
      <c r="P459" s="181">
        <f>O459*H459</f>
        <v>0</v>
      </c>
      <c r="Q459" s="181">
        <v>0.27875</v>
      </c>
      <c r="R459" s="181">
        <f>Q459*H459</f>
        <v>1.9512499999999999</v>
      </c>
      <c r="S459" s="181">
        <v>0</v>
      </c>
      <c r="T459" s="182">
        <f>S459*H459</f>
        <v>0</v>
      </c>
      <c r="AR459" s="24" t="s">
        <v>894</v>
      </c>
      <c r="AT459" s="24" t="s">
        <v>889</v>
      </c>
      <c r="AU459" s="24" t="s">
        <v>802</v>
      </c>
      <c r="AY459" s="24" t="s">
        <v>887</v>
      </c>
      <c r="BE459" s="183">
        <f>IF(N459="základní",J459,0)</f>
        <v>0</v>
      </c>
      <c r="BF459" s="183">
        <f>IF(N459="snížená",J459,0)</f>
        <v>0</v>
      </c>
      <c r="BG459" s="183">
        <f>IF(N459="zákl. přenesená",J459,0)</f>
        <v>0</v>
      </c>
      <c r="BH459" s="183">
        <f>IF(N459="sníž. přenesená",J459,0)</f>
        <v>0</v>
      </c>
      <c r="BI459" s="183">
        <f>IF(N459="nulová",J459,0)</f>
        <v>0</v>
      </c>
      <c r="BJ459" s="24" t="s">
        <v>799</v>
      </c>
      <c r="BK459" s="183">
        <f>ROUND(I459*H459,2)</f>
        <v>0</v>
      </c>
      <c r="BL459" s="24" t="s">
        <v>894</v>
      </c>
      <c r="BM459" s="24" t="s">
        <v>114</v>
      </c>
    </row>
    <row r="460" spans="2:65" s="11" customFormat="1">
      <c r="B460" s="184"/>
      <c r="D460" s="185" t="s">
        <v>896</v>
      </c>
      <c r="E460" s="186" t="s">
        <v>726</v>
      </c>
      <c r="F460" s="187" t="s">
        <v>115</v>
      </c>
      <c r="H460" s="188" t="s">
        <v>726</v>
      </c>
      <c r="I460" s="189"/>
      <c r="L460" s="184"/>
      <c r="M460" s="190"/>
      <c r="N460" s="191"/>
      <c r="O460" s="191"/>
      <c r="P460" s="191"/>
      <c r="Q460" s="191"/>
      <c r="R460" s="191"/>
      <c r="S460" s="191"/>
      <c r="T460" s="192"/>
      <c r="AT460" s="188" t="s">
        <v>896</v>
      </c>
      <c r="AU460" s="188" t="s">
        <v>802</v>
      </c>
      <c r="AV460" s="11" t="s">
        <v>799</v>
      </c>
      <c r="AW460" s="11" t="s">
        <v>755</v>
      </c>
      <c r="AX460" s="11" t="s">
        <v>791</v>
      </c>
      <c r="AY460" s="188" t="s">
        <v>887</v>
      </c>
    </row>
    <row r="461" spans="2:65" s="12" customFormat="1">
      <c r="B461" s="193"/>
      <c r="D461" s="194" t="s">
        <v>896</v>
      </c>
      <c r="E461" s="195" t="s">
        <v>726</v>
      </c>
      <c r="F461" s="196" t="s">
        <v>924</v>
      </c>
      <c r="H461" s="197">
        <v>7</v>
      </c>
      <c r="I461" s="198"/>
      <c r="L461" s="193"/>
      <c r="M461" s="199"/>
      <c r="N461" s="200"/>
      <c r="O461" s="200"/>
      <c r="P461" s="200"/>
      <c r="Q461" s="200"/>
      <c r="R461" s="200"/>
      <c r="S461" s="200"/>
      <c r="T461" s="201"/>
      <c r="AT461" s="202" t="s">
        <v>896</v>
      </c>
      <c r="AU461" s="202" t="s">
        <v>802</v>
      </c>
      <c r="AV461" s="12" t="s">
        <v>802</v>
      </c>
      <c r="AW461" s="12" t="s">
        <v>755</v>
      </c>
      <c r="AX461" s="12" t="s">
        <v>799</v>
      </c>
      <c r="AY461" s="202" t="s">
        <v>887</v>
      </c>
    </row>
    <row r="462" spans="2:65" s="1" customFormat="1" ht="22.5" customHeight="1">
      <c r="B462" s="171"/>
      <c r="C462" s="222" t="s">
        <v>1250</v>
      </c>
      <c r="D462" s="222" t="s">
        <v>995</v>
      </c>
      <c r="E462" s="223" t="s">
        <v>116</v>
      </c>
      <c r="F462" s="224" t="s">
        <v>117</v>
      </c>
      <c r="G462" s="225" t="s">
        <v>1039</v>
      </c>
      <c r="H462" s="226">
        <v>7</v>
      </c>
      <c r="I462" s="227"/>
      <c r="J462" s="228">
        <f>ROUND(I462*H462,2)</f>
        <v>0</v>
      </c>
      <c r="K462" s="224" t="s">
        <v>726</v>
      </c>
      <c r="L462" s="229"/>
      <c r="M462" s="230" t="s">
        <v>726</v>
      </c>
      <c r="N462" s="231" t="s">
        <v>762</v>
      </c>
      <c r="O462" s="42"/>
      <c r="P462" s="181">
        <f>O462*H462</f>
        <v>0</v>
      </c>
      <c r="Q462" s="181">
        <v>7.0000000000000001E-3</v>
      </c>
      <c r="R462" s="181">
        <f>Q462*H462</f>
        <v>4.9000000000000002E-2</v>
      </c>
      <c r="S462" s="181">
        <v>0</v>
      </c>
      <c r="T462" s="182">
        <f>S462*H462</f>
        <v>0</v>
      </c>
      <c r="AR462" s="24" t="s">
        <v>938</v>
      </c>
      <c r="AT462" s="24" t="s">
        <v>995</v>
      </c>
      <c r="AU462" s="24" t="s">
        <v>802</v>
      </c>
      <c r="AY462" s="24" t="s">
        <v>887</v>
      </c>
      <c r="BE462" s="183">
        <f>IF(N462="základní",J462,0)</f>
        <v>0</v>
      </c>
      <c r="BF462" s="183">
        <f>IF(N462="snížená",J462,0)</f>
        <v>0</v>
      </c>
      <c r="BG462" s="183">
        <f>IF(N462="zákl. přenesená",J462,0)</f>
        <v>0</v>
      </c>
      <c r="BH462" s="183">
        <f>IF(N462="sníž. přenesená",J462,0)</f>
        <v>0</v>
      </c>
      <c r="BI462" s="183">
        <f>IF(N462="nulová",J462,0)</f>
        <v>0</v>
      </c>
      <c r="BJ462" s="24" t="s">
        <v>799</v>
      </c>
      <c r="BK462" s="183">
        <f>ROUND(I462*H462,2)</f>
        <v>0</v>
      </c>
      <c r="BL462" s="24" t="s">
        <v>894</v>
      </c>
      <c r="BM462" s="24" t="s">
        <v>118</v>
      </c>
    </row>
    <row r="463" spans="2:65" s="1" customFormat="1" ht="31.5" customHeight="1">
      <c r="B463" s="171"/>
      <c r="C463" s="172" t="s">
        <v>1065</v>
      </c>
      <c r="D463" s="172" t="s">
        <v>889</v>
      </c>
      <c r="E463" s="173" t="s">
        <v>119</v>
      </c>
      <c r="F463" s="174" t="s">
        <v>120</v>
      </c>
      <c r="G463" s="175" t="s">
        <v>1039</v>
      </c>
      <c r="H463" s="176">
        <v>2</v>
      </c>
      <c r="I463" s="177"/>
      <c r="J463" s="178">
        <f>ROUND(I463*H463,2)</f>
        <v>0</v>
      </c>
      <c r="K463" s="174" t="s">
        <v>893</v>
      </c>
      <c r="L463" s="41"/>
      <c r="M463" s="179" t="s">
        <v>726</v>
      </c>
      <c r="N463" s="180" t="s">
        <v>762</v>
      </c>
      <c r="O463" s="42"/>
      <c r="P463" s="181">
        <f>O463*H463</f>
        <v>0</v>
      </c>
      <c r="Q463" s="181">
        <v>0.35248000000000002</v>
      </c>
      <c r="R463" s="181">
        <f>Q463*H463</f>
        <v>0.70496000000000003</v>
      </c>
      <c r="S463" s="181">
        <v>0</v>
      </c>
      <c r="T463" s="182">
        <f>S463*H463</f>
        <v>0</v>
      </c>
      <c r="AR463" s="24" t="s">
        <v>894</v>
      </c>
      <c r="AT463" s="24" t="s">
        <v>889</v>
      </c>
      <c r="AU463" s="24" t="s">
        <v>802</v>
      </c>
      <c r="AY463" s="24" t="s">
        <v>887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24" t="s">
        <v>799</v>
      </c>
      <c r="BK463" s="183">
        <f>ROUND(I463*H463,2)</f>
        <v>0</v>
      </c>
      <c r="BL463" s="24" t="s">
        <v>894</v>
      </c>
      <c r="BM463" s="24" t="s">
        <v>121</v>
      </c>
    </row>
    <row r="464" spans="2:65" s="11" customFormat="1">
      <c r="B464" s="184"/>
      <c r="D464" s="185" t="s">
        <v>896</v>
      </c>
      <c r="E464" s="186" t="s">
        <v>726</v>
      </c>
      <c r="F464" s="187" t="s">
        <v>122</v>
      </c>
      <c r="H464" s="188" t="s">
        <v>726</v>
      </c>
      <c r="I464" s="189"/>
      <c r="L464" s="184"/>
      <c r="M464" s="190"/>
      <c r="N464" s="191"/>
      <c r="O464" s="191"/>
      <c r="P464" s="191"/>
      <c r="Q464" s="191"/>
      <c r="R464" s="191"/>
      <c r="S464" s="191"/>
      <c r="T464" s="192"/>
      <c r="AT464" s="188" t="s">
        <v>896</v>
      </c>
      <c r="AU464" s="188" t="s">
        <v>802</v>
      </c>
      <c r="AV464" s="11" t="s">
        <v>799</v>
      </c>
      <c r="AW464" s="11" t="s">
        <v>755</v>
      </c>
      <c r="AX464" s="11" t="s">
        <v>791</v>
      </c>
      <c r="AY464" s="188" t="s">
        <v>887</v>
      </c>
    </row>
    <row r="465" spans="2:65" s="12" customFormat="1">
      <c r="B465" s="193"/>
      <c r="D465" s="194" t="s">
        <v>896</v>
      </c>
      <c r="E465" s="195" t="s">
        <v>726</v>
      </c>
      <c r="F465" s="196" t="s">
        <v>802</v>
      </c>
      <c r="H465" s="197">
        <v>2</v>
      </c>
      <c r="I465" s="198"/>
      <c r="L465" s="193"/>
      <c r="M465" s="199"/>
      <c r="N465" s="200"/>
      <c r="O465" s="200"/>
      <c r="P465" s="200"/>
      <c r="Q465" s="200"/>
      <c r="R465" s="200"/>
      <c r="S465" s="200"/>
      <c r="T465" s="201"/>
      <c r="AT465" s="202" t="s">
        <v>896</v>
      </c>
      <c r="AU465" s="202" t="s">
        <v>802</v>
      </c>
      <c r="AV465" s="12" t="s">
        <v>802</v>
      </c>
      <c r="AW465" s="12" t="s">
        <v>755</v>
      </c>
      <c r="AX465" s="12" t="s">
        <v>799</v>
      </c>
      <c r="AY465" s="202" t="s">
        <v>887</v>
      </c>
    </row>
    <row r="466" spans="2:65" s="1" customFormat="1" ht="44.25" customHeight="1">
      <c r="B466" s="171"/>
      <c r="C466" s="172" t="s">
        <v>1257</v>
      </c>
      <c r="D466" s="172" t="s">
        <v>889</v>
      </c>
      <c r="E466" s="173" t="s">
        <v>123</v>
      </c>
      <c r="F466" s="174" t="s">
        <v>124</v>
      </c>
      <c r="G466" s="175" t="s">
        <v>1039</v>
      </c>
      <c r="H466" s="176">
        <v>6</v>
      </c>
      <c r="I466" s="177"/>
      <c r="J466" s="178">
        <f>ROUND(I466*H466,2)</f>
        <v>0</v>
      </c>
      <c r="K466" s="174" t="s">
        <v>893</v>
      </c>
      <c r="L466" s="41"/>
      <c r="M466" s="179" t="s">
        <v>726</v>
      </c>
      <c r="N466" s="180" t="s">
        <v>762</v>
      </c>
      <c r="O466" s="42"/>
      <c r="P466" s="181">
        <f>O466*H466</f>
        <v>0</v>
      </c>
      <c r="Q466" s="181">
        <v>0.16477</v>
      </c>
      <c r="R466" s="181">
        <f>Q466*H466</f>
        <v>0.98862000000000005</v>
      </c>
      <c r="S466" s="181">
        <v>0</v>
      </c>
      <c r="T466" s="182">
        <f>S466*H466</f>
        <v>0</v>
      </c>
      <c r="AR466" s="24" t="s">
        <v>894</v>
      </c>
      <c r="AT466" s="24" t="s">
        <v>889</v>
      </c>
      <c r="AU466" s="24" t="s">
        <v>802</v>
      </c>
      <c r="AY466" s="24" t="s">
        <v>887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24" t="s">
        <v>799</v>
      </c>
      <c r="BK466" s="183">
        <f>ROUND(I466*H466,2)</f>
        <v>0</v>
      </c>
      <c r="BL466" s="24" t="s">
        <v>894</v>
      </c>
      <c r="BM466" s="24" t="s">
        <v>125</v>
      </c>
    </row>
    <row r="467" spans="2:65" s="1" customFormat="1" ht="27">
      <c r="B467" s="41"/>
      <c r="D467" s="185" t="s">
        <v>1469</v>
      </c>
      <c r="F467" s="248" t="s">
        <v>100</v>
      </c>
      <c r="I467" s="243"/>
      <c r="L467" s="41"/>
      <c r="M467" s="244"/>
      <c r="N467" s="42"/>
      <c r="O467" s="42"/>
      <c r="P467" s="42"/>
      <c r="Q467" s="42"/>
      <c r="R467" s="42"/>
      <c r="S467" s="42"/>
      <c r="T467" s="70"/>
      <c r="AT467" s="24" t="s">
        <v>1469</v>
      </c>
      <c r="AU467" s="24" t="s">
        <v>802</v>
      </c>
    </row>
    <row r="468" spans="2:65" s="11" customFormat="1">
      <c r="B468" s="184"/>
      <c r="D468" s="185" t="s">
        <v>896</v>
      </c>
      <c r="E468" s="186" t="s">
        <v>726</v>
      </c>
      <c r="F468" s="187" t="s">
        <v>126</v>
      </c>
      <c r="H468" s="188" t="s">
        <v>726</v>
      </c>
      <c r="I468" s="189"/>
      <c r="L468" s="184"/>
      <c r="M468" s="190"/>
      <c r="N468" s="191"/>
      <c r="O468" s="191"/>
      <c r="P468" s="191"/>
      <c r="Q468" s="191"/>
      <c r="R468" s="191"/>
      <c r="S468" s="191"/>
      <c r="T468" s="192"/>
      <c r="AT468" s="188" t="s">
        <v>896</v>
      </c>
      <c r="AU468" s="188" t="s">
        <v>802</v>
      </c>
      <c r="AV468" s="11" t="s">
        <v>799</v>
      </c>
      <c r="AW468" s="11" t="s">
        <v>755</v>
      </c>
      <c r="AX468" s="11" t="s">
        <v>791</v>
      </c>
      <c r="AY468" s="188" t="s">
        <v>887</v>
      </c>
    </row>
    <row r="469" spans="2:65" s="12" customFormat="1">
      <c r="B469" s="193"/>
      <c r="D469" s="194" t="s">
        <v>896</v>
      </c>
      <c r="E469" s="195" t="s">
        <v>726</v>
      </c>
      <c r="F469" s="196" t="s">
        <v>919</v>
      </c>
      <c r="H469" s="197">
        <v>6</v>
      </c>
      <c r="I469" s="198"/>
      <c r="L469" s="193"/>
      <c r="M469" s="199"/>
      <c r="N469" s="200"/>
      <c r="O469" s="200"/>
      <c r="P469" s="200"/>
      <c r="Q469" s="200"/>
      <c r="R469" s="200"/>
      <c r="S469" s="200"/>
      <c r="T469" s="201"/>
      <c r="AT469" s="202" t="s">
        <v>896</v>
      </c>
      <c r="AU469" s="202" t="s">
        <v>802</v>
      </c>
      <c r="AV469" s="12" t="s">
        <v>802</v>
      </c>
      <c r="AW469" s="12" t="s">
        <v>755</v>
      </c>
      <c r="AX469" s="12" t="s">
        <v>799</v>
      </c>
      <c r="AY469" s="202" t="s">
        <v>887</v>
      </c>
    </row>
    <row r="470" spans="2:65" s="1" customFormat="1" ht="31.5" customHeight="1">
      <c r="B470" s="171"/>
      <c r="C470" s="172" t="s">
        <v>1263</v>
      </c>
      <c r="D470" s="172" t="s">
        <v>889</v>
      </c>
      <c r="E470" s="173" t="s">
        <v>127</v>
      </c>
      <c r="F470" s="174" t="s">
        <v>128</v>
      </c>
      <c r="G470" s="175" t="s">
        <v>1039</v>
      </c>
      <c r="H470" s="176">
        <v>6</v>
      </c>
      <c r="I470" s="177"/>
      <c r="J470" s="178">
        <f t="shared" ref="J470:J475" si="0">ROUND(I470*H470,2)</f>
        <v>0</v>
      </c>
      <c r="K470" s="174" t="s">
        <v>893</v>
      </c>
      <c r="L470" s="41"/>
      <c r="M470" s="179" t="s">
        <v>726</v>
      </c>
      <c r="N470" s="180" t="s">
        <v>762</v>
      </c>
      <c r="O470" s="42"/>
      <c r="P470" s="181">
        <f t="shared" ref="P470:P475" si="1">O470*H470</f>
        <v>0</v>
      </c>
      <c r="Q470" s="181">
        <v>3.9579999999999997E-2</v>
      </c>
      <c r="R470" s="181">
        <f t="shared" ref="R470:R475" si="2">Q470*H470</f>
        <v>0.23747999999999997</v>
      </c>
      <c r="S470" s="181">
        <v>0</v>
      </c>
      <c r="T470" s="182">
        <f t="shared" ref="T470:T475" si="3">S470*H470</f>
        <v>0</v>
      </c>
      <c r="AR470" s="24" t="s">
        <v>894</v>
      </c>
      <c r="AT470" s="24" t="s">
        <v>889</v>
      </c>
      <c r="AU470" s="24" t="s">
        <v>802</v>
      </c>
      <c r="AY470" s="24" t="s">
        <v>887</v>
      </c>
      <c r="BE470" s="183">
        <f t="shared" ref="BE470:BE475" si="4">IF(N470="základní",J470,0)</f>
        <v>0</v>
      </c>
      <c r="BF470" s="183">
        <f t="shared" ref="BF470:BF475" si="5">IF(N470="snížená",J470,0)</f>
        <v>0</v>
      </c>
      <c r="BG470" s="183">
        <f t="shared" ref="BG470:BG475" si="6">IF(N470="zákl. přenesená",J470,0)</f>
        <v>0</v>
      </c>
      <c r="BH470" s="183">
        <f t="shared" ref="BH470:BH475" si="7">IF(N470="sníž. přenesená",J470,0)</f>
        <v>0</v>
      </c>
      <c r="BI470" s="183">
        <f t="shared" ref="BI470:BI475" si="8">IF(N470="nulová",J470,0)</f>
        <v>0</v>
      </c>
      <c r="BJ470" s="24" t="s">
        <v>799</v>
      </c>
      <c r="BK470" s="183">
        <f t="shared" ref="BK470:BK475" si="9">ROUND(I470*H470,2)</f>
        <v>0</v>
      </c>
      <c r="BL470" s="24" t="s">
        <v>894</v>
      </c>
      <c r="BM470" s="24" t="s">
        <v>129</v>
      </c>
    </row>
    <row r="471" spans="2:65" s="1" customFormat="1" ht="31.5" customHeight="1">
      <c r="B471" s="171"/>
      <c r="C471" s="172" t="s">
        <v>1271</v>
      </c>
      <c r="D471" s="172" t="s">
        <v>889</v>
      </c>
      <c r="E471" s="173" t="s">
        <v>130</v>
      </c>
      <c r="F471" s="174" t="s">
        <v>131</v>
      </c>
      <c r="G471" s="175" t="s">
        <v>1039</v>
      </c>
      <c r="H471" s="176">
        <v>6</v>
      </c>
      <c r="I471" s="177"/>
      <c r="J471" s="178">
        <f t="shared" si="0"/>
        <v>0</v>
      </c>
      <c r="K471" s="174" t="s">
        <v>893</v>
      </c>
      <c r="L471" s="41"/>
      <c r="M471" s="179" t="s">
        <v>726</v>
      </c>
      <c r="N471" s="180" t="s">
        <v>762</v>
      </c>
      <c r="O471" s="42"/>
      <c r="P471" s="181">
        <f t="shared" si="1"/>
        <v>0</v>
      </c>
      <c r="Q471" s="181">
        <v>7.2910000000000003E-2</v>
      </c>
      <c r="R471" s="181">
        <f t="shared" si="2"/>
        <v>0.43746000000000002</v>
      </c>
      <c r="S471" s="181">
        <v>0</v>
      </c>
      <c r="T471" s="182">
        <f t="shared" si="3"/>
        <v>0</v>
      </c>
      <c r="AR471" s="24" t="s">
        <v>894</v>
      </c>
      <c r="AT471" s="24" t="s">
        <v>889</v>
      </c>
      <c r="AU471" s="24" t="s">
        <v>802</v>
      </c>
      <c r="AY471" s="24" t="s">
        <v>887</v>
      </c>
      <c r="BE471" s="183">
        <f t="shared" si="4"/>
        <v>0</v>
      </c>
      <c r="BF471" s="183">
        <f t="shared" si="5"/>
        <v>0</v>
      </c>
      <c r="BG471" s="183">
        <f t="shared" si="6"/>
        <v>0</v>
      </c>
      <c r="BH471" s="183">
        <f t="shared" si="7"/>
        <v>0</v>
      </c>
      <c r="BI471" s="183">
        <f t="shared" si="8"/>
        <v>0</v>
      </c>
      <c r="BJ471" s="24" t="s">
        <v>799</v>
      </c>
      <c r="BK471" s="183">
        <f t="shared" si="9"/>
        <v>0</v>
      </c>
      <c r="BL471" s="24" t="s">
        <v>894</v>
      </c>
      <c r="BM471" s="24" t="s">
        <v>132</v>
      </c>
    </row>
    <row r="472" spans="2:65" s="1" customFormat="1" ht="31.5" customHeight="1">
      <c r="B472" s="171"/>
      <c r="C472" s="172" t="s">
        <v>1282</v>
      </c>
      <c r="D472" s="172" t="s">
        <v>889</v>
      </c>
      <c r="E472" s="173" t="s">
        <v>133</v>
      </c>
      <c r="F472" s="174" t="s">
        <v>134</v>
      </c>
      <c r="G472" s="175" t="s">
        <v>1039</v>
      </c>
      <c r="H472" s="176">
        <v>6</v>
      </c>
      <c r="I472" s="177"/>
      <c r="J472" s="178">
        <f t="shared" si="0"/>
        <v>0</v>
      </c>
      <c r="K472" s="174" t="s">
        <v>893</v>
      </c>
      <c r="L472" s="41"/>
      <c r="M472" s="179" t="s">
        <v>726</v>
      </c>
      <c r="N472" s="180" t="s">
        <v>762</v>
      </c>
      <c r="O472" s="42"/>
      <c r="P472" s="181">
        <f t="shared" si="1"/>
        <v>0</v>
      </c>
      <c r="Q472" s="181">
        <v>0</v>
      </c>
      <c r="R472" s="181">
        <f t="shared" si="2"/>
        <v>0</v>
      </c>
      <c r="S472" s="181">
        <v>0</v>
      </c>
      <c r="T472" s="182">
        <f t="shared" si="3"/>
        <v>0</v>
      </c>
      <c r="AR472" s="24" t="s">
        <v>894</v>
      </c>
      <c r="AT472" s="24" t="s">
        <v>889</v>
      </c>
      <c r="AU472" s="24" t="s">
        <v>802</v>
      </c>
      <c r="AY472" s="24" t="s">
        <v>887</v>
      </c>
      <c r="BE472" s="183">
        <f t="shared" si="4"/>
        <v>0</v>
      </c>
      <c r="BF472" s="183">
        <f t="shared" si="5"/>
        <v>0</v>
      </c>
      <c r="BG472" s="183">
        <f t="shared" si="6"/>
        <v>0</v>
      </c>
      <c r="BH472" s="183">
        <f t="shared" si="7"/>
        <v>0</v>
      </c>
      <c r="BI472" s="183">
        <f t="shared" si="8"/>
        <v>0</v>
      </c>
      <c r="BJ472" s="24" t="s">
        <v>799</v>
      </c>
      <c r="BK472" s="183">
        <f t="shared" si="9"/>
        <v>0</v>
      </c>
      <c r="BL472" s="24" t="s">
        <v>894</v>
      </c>
      <c r="BM472" s="24" t="s">
        <v>135</v>
      </c>
    </row>
    <row r="473" spans="2:65" s="1" customFormat="1" ht="44.25" customHeight="1">
      <c r="B473" s="171"/>
      <c r="C473" s="172" t="s">
        <v>136</v>
      </c>
      <c r="D473" s="172" t="s">
        <v>889</v>
      </c>
      <c r="E473" s="173" t="s">
        <v>137</v>
      </c>
      <c r="F473" s="174" t="s">
        <v>138</v>
      </c>
      <c r="G473" s="175" t="s">
        <v>1039</v>
      </c>
      <c r="H473" s="176">
        <v>6</v>
      </c>
      <c r="I473" s="177"/>
      <c r="J473" s="178">
        <f t="shared" si="0"/>
        <v>0</v>
      </c>
      <c r="K473" s="174" t="s">
        <v>893</v>
      </c>
      <c r="L473" s="41"/>
      <c r="M473" s="179" t="s">
        <v>726</v>
      </c>
      <c r="N473" s="180" t="s">
        <v>762</v>
      </c>
      <c r="O473" s="42"/>
      <c r="P473" s="181">
        <f t="shared" si="1"/>
        <v>0</v>
      </c>
      <c r="Q473" s="181">
        <v>0.44973000000000002</v>
      </c>
      <c r="R473" s="181">
        <f t="shared" si="2"/>
        <v>2.6983800000000002</v>
      </c>
      <c r="S473" s="181">
        <v>0</v>
      </c>
      <c r="T473" s="182">
        <f t="shared" si="3"/>
        <v>0</v>
      </c>
      <c r="AR473" s="24" t="s">
        <v>894</v>
      </c>
      <c r="AT473" s="24" t="s">
        <v>889</v>
      </c>
      <c r="AU473" s="24" t="s">
        <v>802</v>
      </c>
      <c r="AY473" s="24" t="s">
        <v>887</v>
      </c>
      <c r="BE473" s="183">
        <f t="shared" si="4"/>
        <v>0</v>
      </c>
      <c r="BF473" s="183">
        <f t="shared" si="5"/>
        <v>0</v>
      </c>
      <c r="BG473" s="183">
        <f t="shared" si="6"/>
        <v>0</v>
      </c>
      <c r="BH473" s="183">
        <f t="shared" si="7"/>
        <v>0</v>
      </c>
      <c r="BI473" s="183">
        <f t="shared" si="8"/>
        <v>0</v>
      </c>
      <c r="BJ473" s="24" t="s">
        <v>799</v>
      </c>
      <c r="BK473" s="183">
        <f t="shared" si="9"/>
        <v>0</v>
      </c>
      <c r="BL473" s="24" t="s">
        <v>894</v>
      </c>
      <c r="BM473" s="24" t="s">
        <v>139</v>
      </c>
    </row>
    <row r="474" spans="2:65" s="1" customFormat="1" ht="22.5" customHeight="1">
      <c r="B474" s="171"/>
      <c r="C474" s="172" t="s">
        <v>140</v>
      </c>
      <c r="D474" s="172" t="s">
        <v>889</v>
      </c>
      <c r="E474" s="173" t="s">
        <v>141</v>
      </c>
      <c r="F474" s="174" t="s">
        <v>142</v>
      </c>
      <c r="G474" s="175" t="s">
        <v>1039</v>
      </c>
      <c r="H474" s="176">
        <v>6</v>
      </c>
      <c r="I474" s="177"/>
      <c r="J474" s="178">
        <f t="shared" si="0"/>
        <v>0</v>
      </c>
      <c r="K474" s="174" t="s">
        <v>726</v>
      </c>
      <c r="L474" s="41"/>
      <c r="M474" s="179" t="s">
        <v>726</v>
      </c>
      <c r="N474" s="180" t="s">
        <v>762</v>
      </c>
      <c r="O474" s="42"/>
      <c r="P474" s="181">
        <f t="shared" si="1"/>
        <v>0</v>
      </c>
      <c r="Q474" s="181">
        <v>0</v>
      </c>
      <c r="R474" s="181">
        <f t="shared" si="2"/>
        <v>0</v>
      </c>
      <c r="S474" s="181">
        <v>0</v>
      </c>
      <c r="T474" s="182">
        <f t="shared" si="3"/>
        <v>0</v>
      </c>
      <c r="AR474" s="24" t="s">
        <v>894</v>
      </c>
      <c r="AT474" s="24" t="s">
        <v>889</v>
      </c>
      <c r="AU474" s="24" t="s">
        <v>802</v>
      </c>
      <c r="AY474" s="24" t="s">
        <v>887</v>
      </c>
      <c r="BE474" s="183">
        <f t="shared" si="4"/>
        <v>0</v>
      </c>
      <c r="BF474" s="183">
        <f t="shared" si="5"/>
        <v>0</v>
      </c>
      <c r="BG474" s="183">
        <f t="shared" si="6"/>
        <v>0</v>
      </c>
      <c r="BH474" s="183">
        <f t="shared" si="7"/>
        <v>0</v>
      </c>
      <c r="BI474" s="183">
        <f t="shared" si="8"/>
        <v>0</v>
      </c>
      <c r="BJ474" s="24" t="s">
        <v>799</v>
      </c>
      <c r="BK474" s="183">
        <f t="shared" si="9"/>
        <v>0</v>
      </c>
      <c r="BL474" s="24" t="s">
        <v>894</v>
      </c>
      <c r="BM474" s="24" t="s">
        <v>143</v>
      </c>
    </row>
    <row r="475" spans="2:65" s="1" customFormat="1" ht="44.25" customHeight="1">
      <c r="B475" s="171"/>
      <c r="C475" s="172" t="s">
        <v>144</v>
      </c>
      <c r="D475" s="172" t="s">
        <v>889</v>
      </c>
      <c r="E475" s="173" t="s">
        <v>145</v>
      </c>
      <c r="F475" s="174" t="s">
        <v>146</v>
      </c>
      <c r="G475" s="175" t="s">
        <v>147</v>
      </c>
      <c r="H475" s="176">
        <v>6</v>
      </c>
      <c r="I475" s="177"/>
      <c r="J475" s="178">
        <f t="shared" si="0"/>
        <v>0</v>
      </c>
      <c r="K475" s="174" t="s">
        <v>893</v>
      </c>
      <c r="L475" s="41"/>
      <c r="M475" s="179" t="s">
        <v>726</v>
      </c>
      <c r="N475" s="180" t="s">
        <v>762</v>
      </c>
      <c r="O475" s="42"/>
      <c r="P475" s="181">
        <f t="shared" si="1"/>
        <v>0</v>
      </c>
      <c r="Q475" s="181">
        <v>11.73146</v>
      </c>
      <c r="R475" s="181">
        <f t="shared" si="2"/>
        <v>70.388760000000005</v>
      </c>
      <c r="S475" s="181">
        <v>0</v>
      </c>
      <c r="T475" s="182">
        <f t="shared" si="3"/>
        <v>0</v>
      </c>
      <c r="AR475" s="24" t="s">
        <v>894</v>
      </c>
      <c r="AT475" s="24" t="s">
        <v>889</v>
      </c>
      <c r="AU475" s="24" t="s">
        <v>802</v>
      </c>
      <c r="AY475" s="24" t="s">
        <v>887</v>
      </c>
      <c r="BE475" s="183">
        <f t="shared" si="4"/>
        <v>0</v>
      </c>
      <c r="BF475" s="183">
        <f t="shared" si="5"/>
        <v>0</v>
      </c>
      <c r="BG475" s="183">
        <f t="shared" si="6"/>
        <v>0</v>
      </c>
      <c r="BH475" s="183">
        <f t="shared" si="7"/>
        <v>0</v>
      </c>
      <c r="BI475" s="183">
        <f t="shared" si="8"/>
        <v>0</v>
      </c>
      <c r="BJ475" s="24" t="s">
        <v>799</v>
      </c>
      <c r="BK475" s="183">
        <f t="shared" si="9"/>
        <v>0</v>
      </c>
      <c r="BL475" s="24" t="s">
        <v>894</v>
      </c>
      <c r="BM475" s="24" t="s">
        <v>148</v>
      </c>
    </row>
    <row r="476" spans="2:65" s="1" customFormat="1" ht="54">
      <c r="B476" s="41"/>
      <c r="D476" s="185" t="s">
        <v>1469</v>
      </c>
      <c r="F476" s="248" t="s">
        <v>149</v>
      </c>
      <c r="I476" s="243"/>
      <c r="L476" s="41"/>
      <c r="M476" s="244"/>
      <c r="N476" s="42"/>
      <c r="O476" s="42"/>
      <c r="P476" s="42"/>
      <c r="Q476" s="42"/>
      <c r="R476" s="42"/>
      <c r="S476" s="42"/>
      <c r="T476" s="70"/>
      <c r="AT476" s="24" t="s">
        <v>1469</v>
      </c>
      <c r="AU476" s="24" t="s">
        <v>802</v>
      </c>
    </row>
    <row r="477" spans="2:65" s="11" customFormat="1">
      <c r="B477" s="184"/>
      <c r="D477" s="185" t="s">
        <v>896</v>
      </c>
      <c r="E477" s="186" t="s">
        <v>726</v>
      </c>
      <c r="F477" s="187" t="s">
        <v>150</v>
      </c>
      <c r="H477" s="188" t="s">
        <v>726</v>
      </c>
      <c r="I477" s="189"/>
      <c r="L477" s="184"/>
      <c r="M477" s="190"/>
      <c r="N477" s="191"/>
      <c r="O477" s="191"/>
      <c r="P477" s="191"/>
      <c r="Q477" s="191"/>
      <c r="R477" s="191"/>
      <c r="S477" s="191"/>
      <c r="T477" s="192"/>
      <c r="AT477" s="188" t="s">
        <v>896</v>
      </c>
      <c r="AU477" s="188" t="s">
        <v>802</v>
      </c>
      <c r="AV477" s="11" t="s">
        <v>799</v>
      </c>
      <c r="AW477" s="11" t="s">
        <v>755</v>
      </c>
      <c r="AX477" s="11" t="s">
        <v>791</v>
      </c>
      <c r="AY477" s="188" t="s">
        <v>887</v>
      </c>
    </row>
    <row r="478" spans="2:65" s="11" customFormat="1">
      <c r="B478" s="184"/>
      <c r="D478" s="185" t="s">
        <v>896</v>
      </c>
      <c r="E478" s="186" t="s">
        <v>726</v>
      </c>
      <c r="F478" s="187" t="s">
        <v>151</v>
      </c>
      <c r="H478" s="188" t="s">
        <v>726</v>
      </c>
      <c r="I478" s="189"/>
      <c r="L478" s="184"/>
      <c r="M478" s="190"/>
      <c r="N478" s="191"/>
      <c r="O478" s="191"/>
      <c r="P478" s="191"/>
      <c r="Q478" s="191"/>
      <c r="R478" s="191"/>
      <c r="S478" s="191"/>
      <c r="T478" s="192"/>
      <c r="AT478" s="188" t="s">
        <v>896</v>
      </c>
      <c r="AU478" s="188" t="s">
        <v>802</v>
      </c>
      <c r="AV478" s="11" t="s">
        <v>799</v>
      </c>
      <c r="AW478" s="11" t="s">
        <v>755</v>
      </c>
      <c r="AX478" s="11" t="s">
        <v>791</v>
      </c>
      <c r="AY478" s="188" t="s">
        <v>887</v>
      </c>
    </row>
    <row r="479" spans="2:65" s="11" customFormat="1">
      <c r="B479" s="184"/>
      <c r="D479" s="185" t="s">
        <v>896</v>
      </c>
      <c r="E479" s="186" t="s">
        <v>726</v>
      </c>
      <c r="F479" s="187" t="s">
        <v>152</v>
      </c>
      <c r="H479" s="188" t="s">
        <v>726</v>
      </c>
      <c r="I479" s="189"/>
      <c r="L479" s="184"/>
      <c r="M479" s="190"/>
      <c r="N479" s="191"/>
      <c r="O479" s="191"/>
      <c r="P479" s="191"/>
      <c r="Q479" s="191"/>
      <c r="R479" s="191"/>
      <c r="S479" s="191"/>
      <c r="T479" s="192"/>
      <c r="AT479" s="188" t="s">
        <v>896</v>
      </c>
      <c r="AU479" s="188" t="s">
        <v>802</v>
      </c>
      <c r="AV479" s="11" t="s">
        <v>799</v>
      </c>
      <c r="AW479" s="11" t="s">
        <v>755</v>
      </c>
      <c r="AX479" s="11" t="s">
        <v>791</v>
      </c>
      <c r="AY479" s="188" t="s">
        <v>887</v>
      </c>
    </row>
    <row r="480" spans="2:65" s="11" customFormat="1">
      <c r="B480" s="184"/>
      <c r="D480" s="185" t="s">
        <v>896</v>
      </c>
      <c r="E480" s="186" t="s">
        <v>726</v>
      </c>
      <c r="F480" s="187" t="s">
        <v>153</v>
      </c>
      <c r="H480" s="188" t="s">
        <v>726</v>
      </c>
      <c r="I480" s="189"/>
      <c r="L480" s="184"/>
      <c r="M480" s="190"/>
      <c r="N480" s="191"/>
      <c r="O480" s="191"/>
      <c r="P480" s="191"/>
      <c r="Q480" s="191"/>
      <c r="R480" s="191"/>
      <c r="S480" s="191"/>
      <c r="T480" s="192"/>
      <c r="AT480" s="188" t="s">
        <v>896</v>
      </c>
      <c r="AU480" s="188" t="s">
        <v>802</v>
      </c>
      <c r="AV480" s="11" t="s">
        <v>799</v>
      </c>
      <c r="AW480" s="11" t="s">
        <v>755</v>
      </c>
      <c r="AX480" s="11" t="s">
        <v>791</v>
      </c>
      <c r="AY480" s="188" t="s">
        <v>887</v>
      </c>
    </row>
    <row r="481" spans="2:65" s="11" customFormat="1">
      <c r="B481" s="184"/>
      <c r="D481" s="185" t="s">
        <v>896</v>
      </c>
      <c r="E481" s="186" t="s">
        <v>726</v>
      </c>
      <c r="F481" s="187" t="s">
        <v>154</v>
      </c>
      <c r="H481" s="188" t="s">
        <v>726</v>
      </c>
      <c r="I481" s="189"/>
      <c r="L481" s="184"/>
      <c r="M481" s="190"/>
      <c r="N481" s="191"/>
      <c r="O481" s="191"/>
      <c r="P481" s="191"/>
      <c r="Q481" s="191"/>
      <c r="R481" s="191"/>
      <c r="S481" s="191"/>
      <c r="T481" s="192"/>
      <c r="AT481" s="188" t="s">
        <v>896</v>
      </c>
      <c r="AU481" s="188" t="s">
        <v>802</v>
      </c>
      <c r="AV481" s="11" t="s">
        <v>799</v>
      </c>
      <c r="AW481" s="11" t="s">
        <v>755</v>
      </c>
      <c r="AX481" s="11" t="s">
        <v>791</v>
      </c>
      <c r="AY481" s="188" t="s">
        <v>887</v>
      </c>
    </row>
    <row r="482" spans="2:65" s="11" customFormat="1">
      <c r="B482" s="184"/>
      <c r="D482" s="185" t="s">
        <v>896</v>
      </c>
      <c r="E482" s="186" t="s">
        <v>726</v>
      </c>
      <c r="F482" s="187" t="s">
        <v>155</v>
      </c>
      <c r="H482" s="188" t="s">
        <v>726</v>
      </c>
      <c r="I482" s="189"/>
      <c r="L482" s="184"/>
      <c r="M482" s="190"/>
      <c r="N482" s="191"/>
      <c r="O482" s="191"/>
      <c r="P482" s="191"/>
      <c r="Q482" s="191"/>
      <c r="R482" s="191"/>
      <c r="S482" s="191"/>
      <c r="T482" s="192"/>
      <c r="AT482" s="188" t="s">
        <v>896</v>
      </c>
      <c r="AU482" s="188" t="s">
        <v>802</v>
      </c>
      <c r="AV482" s="11" t="s">
        <v>799</v>
      </c>
      <c r="AW482" s="11" t="s">
        <v>755</v>
      </c>
      <c r="AX482" s="11" t="s">
        <v>791</v>
      </c>
      <c r="AY482" s="188" t="s">
        <v>887</v>
      </c>
    </row>
    <row r="483" spans="2:65" s="11" customFormat="1">
      <c r="B483" s="184"/>
      <c r="D483" s="185" t="s">
        <v>896</v>
      </c>
      <c r="E483" s="186" t="s">
        <v>726</v>
      </c>
      <c r="F483" s="187" t="s">
        <v>156</v>
      </c>
      <c r="H483" s="188" t="s">
        <v>726</v>
      </c>
      <c r="I483" s="189"/>
      <c r="L483" s="184"/>
      <c r="M483" s="190"/>
      <c r="N483" s="191"/>
      <c r="O483" s="191"/>
      <c r="P483" s="191"/>
      <c r="Q483" s="191"/>
      <c r="R483" s="191"/>
      <c r="S483" s="191"/>
      <c r="T483" s="192"/>
      <c r="AT483" s="188" t="s">
        <v>896</v>
      </c>
      <c r="AU483" s="188" t="s">
        <v>802</v>
      </c>
      <c r="AV483" s="11" t="s">
        <v>799</v>
      </c>
      <c r="AW483" s="11" t="s">
        <v>755</v>
      </c>
      <c r="AX483" s="11" t="s">
        <v>791</v>
      </c>
      <c r="AY483" s="188" t="s">
        <v>887</v>
      </c>
    </row>
    <row r="484" spans="2:65" s="11" customFormat="1">
      <c r="B484" s="184"/>
      <c r="D484" s="185" t="s">
        <v>896</v>
      </c>
      <c r="E484" s="186" t="s">
        <v>726</v>
      </c>
      <c r="F484" s="187" t="s">
        <v>157</v>
      </c>
      <c r="H484" s="188" t="s">
        <v>726</v>
      </c>
      <c r="I484" s="189"/>
      <c r="L484" s="184"/>
      <c r="M484" s="190"/>
      <c r="N484" s="191"/>
      <c r="O484" s="191"/>
      <c r="P484" s="191"/>
      <c r="Q484" s="191"/>
      <c r="R484" s="191"/>
      <c r="S484" s="191"/>
      <c r="T484" s="192"/>
      <c r="AT484" s="188" t="s">
        <v>896</v>
      </c>
      <c r="AU484" s="188" t="s">
        <v>802</v>
      </c>
      <c r="AV484" s="11" t="s">
        <v>799</v>
      </c>
      <c r="AW484" s="11" t="s">
        <v>755</v>
      </c>
      <c r="AX484" s="11" t="s">
        <v>791</v>
      </c>
      <c r="AY484" s="188" t="s">
        <v>887</v>
      </c>
    </row>
    <row r="485" spans="2:65" s="12" customFormat="1">
      <c r="B485" s="193"/>
      <c r="D485" s="194" t="s">
        <v>896</v>
      </c>
      <c r="E485" s="195" t="s">
        <v>726</v>
      </c>
      <c r="F485" s="196" t="s">
        <v>919</v>
      </c>
      <c r="H485" s="197">
        <v>6</v>
      </c>
      <c r="I485" s="198"/>
      <c r="L485" s="193"/>
      <c r="M485" s="199"/>
      <c r="N485" s="200"/>
      <c r="O485" s="200"/>
      <c r="P485" s="200"/>
      <c r="Q485" s="200"/>
      <c r="R485" s="200"/>
      <c r="S485" s="200"/>
      <c r="T485" s="201"/>
      <c r="AT485" s="202" t="s">
        <v>896</v>
      </c>
      <c r="AU485" s="202" t="s">
        <v>802</v>
      </c>
      <c r="AV485" s="12" t="s">
        <v>802</v>
      </c>
      <c r="AW485" s="12" t="s">
        <v>755</v>
      </c>
      <c r="AX485" s="12" t="s">
        <v>799</v>
      </c>
      <c r="AY485" s="202" t="s">
        <v>887</v>
      </c>
    </row>
    <row r="486" spans="2:65" s="1" customFormat="1" ht="22.5" customHeight="1">
      <c r="B486" s="171"/>
      <c r="C486" s="172" t="s">
        <v>158</v>
      </c>
      <c r="D486" s="172" t="s">
        <v>889</v>
      </c>
      <c r="E486" s="173" t="s">
        <v>159</v>
      </c>
      <c r="F486" s="174" t="s">
        <v>160</v>
      </c>
      <c r="G486" s="175" t="s">
        <v>1018</v>
      </c>
      <c r="H486" s="176">
        <v>263.27</v>
      </c>
      <c r="I486" s="177"/>
      <c r="J486" s="178">
        <f>ROUND(I486*H486,2)</f>
        <v>0</v>
      </c>
      <c r="K486" s="174" t="s">
        <v>893</v>
      </c>
      <c r="L486" s="41"/>
      <c r="M486" s="179" t="s">
        <v>726</v>
      </c>
      <c r="N486" s="180" t="s">
        <v>762</v>
      </c>
      <c r="O486" s="42"/>
      <c r="P486" s="181">
        <f>O486*H486</f>
        <v>0</v>
      </c>
      <c r="Q486" s="181">
        <v>6.9999999999999994E-5</v>
      </c>
      <c r="R486" s="181">
        <f>Q486*H486</f>
        <v>1.8428899999999998E-2</v>
      </c>
      <c r="S486" s="181">
        <v>0</v>
      </c>
      <c r="T486" s="182">
        <f>S486*H486</f>
        <v>0</v>
      </c>
      <c r="AR486" s="24" t="s">
        <v>894</v>
      </c>
      <c r="AT486" s="24" t="s">
        <v>889</v>
      </c>
      <c r="AU486" s="24" t="s">
        <v>802</v>
      </c>
      <c r="AY486" s="24" t="s">
        <v>887</v>
      </c>
      <c r="BE486" s="183">
        <f>IF(N486="základní",J486,0)</f>
        <v>0</v>
      </c>
      <c r="BF486" s="183">
        <f>IF(N486="snížená",J486,0)</f>
        <v>0</v>
      </c>
      <c r="BG486" s="183">
        <f>IF(N486="zákl. přenesená",J486,0)</f>
        <v>0</v>
      </c>
      <c r="BH486" s="183">
        <f>IF(N486="sníž. přenesená",J486,0)</f>
        <v>0</v>
      </c>
      <c r="BI486" s="183">
        <f>IF(N486="nulová",J486,0)</f>
        <v>0</v>
      </c>
      <c r="BJ486" s="24" t="s">
        <v>799</v>
      </c>
      <c r="BK486" s="183">
        <f>ROUND(I486*H486,2)</f>
        <v>0</v>
      </c>
      <c r="BL486" s="24" t="s">
        <v>894</v>
      </c>
      <c r="BM486" s="24" t="s">
        <v>161</v>
      </c>
    </row>
    <row r="487" spans="2:65" s="11" customFormat="1">
      <c r="B487" s="184"/>
      <c r="D487" s="185" t="s">
        <v>896</v>
      </c>
      <c r="E487" s="186" t="s">
        <v>726</v>
      </c>
      <c r="F487" s="187" t="s">
        <v>2</v>
      </c>
      <c r="H487" s="188" t="s">
        <v>726</v>
      </c>
      <c r="I487" s="189"/>
      <c r="L487" s="184"/>
      <c r="M487" s="190"/>
      <c r="N487" s="191"/>
      <c r="O487" s="191"/>
      <c r="P487" s="191"/>
      <c r="Q487" s="191"/>
      <c r="R487" s="191"/>
      <c r="S487" s="191"/>
      <c r="T487" s="192"/>
      <c r="AT487" s="188" t="s">
        <v>896</v>
      </c>
      <c r="AU487" s="188" t="s">
        <v>802</v>
      </c>
      <c r="AV487" s="11" t="s">
        <v>799</v>
      </c>
      <c r="AW487" s="11" t="s">
        <v>755</v>
      </c>
      <c r="AX487" s="11" t="s">
        <v>791</v>
      </c>
      <c r="AY487" s="188" t="s">
        <v>887</v>
      </c>
    </row>
    <row r="488" spans="2:65" s="12" customFormat="1">
      <c r="B488" s="193"/>
      <c r="D488" s="185" t="s">
        <v>896</v>
      </c>
      <c r="E488" s="202" t="s">
        <v>726</v>
      </c>
      <c r="F488" s="203" t="s">
        <v>27</v>
      </c>
      <c r="H488" s="204">
        <v>246.72</v>
      </c>
      <c r="I488" s="198"/>
      <c r="L488" s="193"/>
      <c r="M488" s="199"/>
      <c r="N488" s="200"/>
      <c r="O488" s="200"/>
      <c r="P488" s="200"/>
      <c r="Q488" s="200"/>
      <c r="R488" s="200"/>
      <c r="S488" s="200"/>
      <c r="T488" s="201"/>
      <c r="AT488" s="202" t="s">
        <v>896</v>
      </c>
      <c r="AU488" s="202" t="s">
        <v>802</v>
      </c>
      <c r="AV488" s="12" t="s">
        <v>802</v>
      </c>
      <c r="AW488" s="12" t="s">
        <v>755</v>
      </c>
      <c r="AX488" s="12" t="s">
        <v>791</v>
      </c>
      <c r="AY488" s="202" t="s">
        <v>887</v>
      </c>
    </row>
    <row r="489" spans="2:65" s="11" customFormat="1">
      <c r="B489" s="184"/>
      <c r="D489" s="185" t="s">
        <v>896</v>
      </c>
      <c r="E489" s="186" t="s">
        <v>726</v>
      </c>
      <c r="F489" s="187" t="s">
        <v>4</v>
      </c>
      <c r="H489" s="188" t="s">
        <v>726</v>
      </c>
      <c r="I489" s="189"/>
      <c r="L489" s="184"/>
      <c r="M489" s="190"/>
      <c r="N489" s="191"/>
      <c r="O489" s="191"/>
      <c r="P489" s="191"/>
      <c r="Q489" s="191"/>
      <c r="R489" s="191"/>
      <c r="S489" s="191"/>
      <c r="T489" s="192"/>
      <c r="AT489" s="188" t="s">
        <v>896</v>
      </c>
      <c r="AU489" s="188" t="s">
        <v>802</v>
      </c>
      <c r="AV489" s="11" t="s">
        <v>799</v>
      </c>
      <c r="AW489" s="11" t="s">
        <v>755</v>
      </c>
      <c r="AX489" s="11" t="s">
        <v>791</v>
      </c>
      <c r="AY489" s="188" t="s">
        <v>887</v>
      </c>
    </row>
    <row r="490" spans="2:65" s="12" customFormat="1">
      <c r="B490" s="193"/>
      <c r="D490" s="185" t="s">
        <v>896</v>
      </c>
      <c r="E490" s="202" t="s">
        <v>726</v>
      </c>
      <c r="F490" s="203" t="s">
        <v>28</v>
      </c>
      <c r="H490" s="204">
        <v>10.87</v>
      </c>
      <c r="I490" s="198"/>
      <c r="L490" s="193"/>
      <c r="M490" s="199"/>
      <c r="N490" s="200"/>
      <c r="O490" s="200"/>
      <c r="P490" s="200"/>
      <c r="Q490" s="200"/>
      <c r="R490" s="200"/>
      <c r="S490" s="200"/>
      <c r="T490" s="201"/>
      <c r="AT490" s="202" t="s">
        <v>896</v>
      </c>
      <c r="AU490" s="202" t="s">
        <v>802</v>
      </c>
      <c r="AV490" s="12" t="s">
        <v>802</v>
      </c>
      <c r="AW490" s="12" t="s">
        <v>755</v>
      </c>
      <c r="AX490" s="12" t="s">
        <v>791</v>
      </c>
      <c r="AY490" s="202" t="s">
        <v>887</v>
      </c>
    </row>
    <row r="491" spans="2:65" s="11" customFormat="1">
      <c r="B491" s="184"/>
      <c r="D491" s="185" t="s">
        <v>896</v>
      </c>
      <c r="E491" s="186" t="s">
        <v>726</v>
      </c>
      <c r="F491" s="187" t="s">
        <v>6</v>
      </c>
      <c r="H491" s="188" t="s">
        <v>726</v>
      </c>
      <c r="I491" s="189"/>
      <c r="L491" s="184"/>
      <c r="M491" s="190"/>
      <c r="N491" s="191"/>
      <c r="O491" s="191"/>
      <c r="P491" s="191"/>
      <c r="Q491" s="191"/>
      <c r="R491" s="191"/>
      <c r="S491" s="191"/>
      <c r="T491" s="192"/>
      <c r="AT491" s="188" t="s">
        <v>896</v>
      </c>
      <c r="AU491" s="188" t="s">
        <v>802</v>
      </c>
      <c r="AV491" s="11" t="s">
        <v>799</v>
      </c>
      <c r="AW491" s="11" t="s">
        <v>755</v>
      </c>
      <c r="AX491" s="11" t="s">
        <v>791</v>
      </c>
      <c r="AY491" s="188" t="s">
        <v>887</v>
      </c>
    </row>
    <row r="492" spans="2:65" s="12" customFormat="1">
      <c r="B492" s="193"/>
      <c r="D492" s="185" t="s">
        <v>896</v>
      </c>
      <c r="E492" s="202" t="s">
        <v>726</v>
      </c>
      <c r="F492" s="203" t="s">
        <v>30</v>
      </c>
      <c r="H492" s="204">
        <v>5.68</v>
      </c>
      <c r="I492" s="198"/>
      <c r="L492" s="193"/>
      <c r="M492" s="199"/>
      <c r="N492" s="200"/>
      <c r="O492" s="200"/>
      <c r="P492" s="200"/>
      <c r="Q492" s="200"/>
      <c r="R492" s="200"/>
      <c r="S492" s="200"/>
      <c r="T492" s="201"/>
      <c r="AT492" s="202" t="s">
        <v>896</v>
      </c>
      <c r="AU492" s="202" t="s">
        <v>802</v>
      </c>
      <c r="AV492" s="12" t="s">
        <v>802</v>
      </c>
      <c r="AW492" s="12" t="s">
        <v>755</v>
      </c>
      <c r="AX492" s="12" t="s">
        <v>791</v>
      </c>
      <c r="AY492" s="202" t="s">
        <v>887</v>
      </c>
    </row>
    <row r="493" spans="2:65" s="14" customFormat="1">
      <c r="B493" s="213"/>
      <c r="D493" s="185" t="s">
        <v>896</v>
      </c>
      <c r="E493" s="232" t="s">
        <v>726</v>
      </c>
      <c r="F493" s="233" t="s">
        <v>966</v>
      </c>
      <c r="H493" s="234">
        <v>263.27</v>
      </c>
      <c r="I493" s="217"/>
      <c r="L493" s="213"/>
      <c r="M493" s="218"/>
      <c r="N493" s="219"/>
      <c r="O493" s="219"/>
      <c r="P493" s="219"/>
      <c r="Q493" s="219"/>
      <c r="R493" s="219"/>
      <c r="S493" s="219"/>
      <c r="T493" s="220"/>
      <c r="AT493" s="221" t="s">
        <v>896</v>
      </c>
      <c r="AU493" s="221" t="s">
        <v>802</v>
      </c>
      <c r="AV493" s="14" t="s">
        <v>894</v>
      </c>
      <c r="AW493" s="14" t="s">
        <v>755</v>
      </c>
      <c r="AX493" s="14" t="s">
        <v>799</v>
      </c>
      <c r="AY493" s="221" t="s">
        <v>887</v>
      </c>
    </row>
    <row r="494" spans="2:65" s="10" customFormat="1" ht="29.85" customHeight="1">
      <c r="B494" s="157"/>
      <c r="D494" s="168" t="s">
        <v>790</v>
      </c>
      <c r="E494" s="169" t="s">
        <v>943</v>
      </c>
      <c r="F494" s="169" t="s">
        <v>1186</v>
      </c>
      <c r="I494" s="160"/>
      <c r="J494" s="170">
        <f>BK494</f>
        <v>0</v>
      </c>
      <c r="L494" s="157"/>
      <c r="M494" s="162"/>
      <c r="N494" s="163"/>
      <c r="O494" s="163"/>
      <c r="P494" s="164">
        <f>SUM(P495:P511)</f>
        <v>0</v>
      </c>
      <c r="Q494" s="163"/>
      <c r="R494" s="164">
        <f>SUM(R495:R511)</f>
        <v>2.4622459999999999</v>
      </c>
      <c r="S494" s="163"/>
      <c r="T494" s="165">
        <f>SUM(T495:T511)</f>
        <v>0</v>
      </c>
      <c r="AR494" s="158" t="s">
        <v>799</v>
      </c>
      <c r="AT494" s="166" t="s">
        <v>790</v>
      </c>
      <c r="AU494" s="166" t="s">
        <v>799</v>
      </c>
      <c r="AY494" s="158" t="s">
        <v>887</v>
      </c>
      <c r="BK494" s="167">
        <f>SUM(BK495:BK511)</f>
        <v>0</v>
      </c>
    </row>
    <row r="495" spans="2:65" s="1" customFormat="1" ht="31.5" customHeight="1">
      <c r="B495" s="171"/>
      <c r="C495" s="172" t="s">
        <v>162</v>
      </c>
      <c r="D495" s="172" t="s">
        <v>889</v>
      </c>
      <c r="E495" s="173" t="s">
        <v>163</v>
      </c>
      <c r="F495" s="174" t="s">
        <v>164</v>
      </c>
      <c r="G495" s="175" t="s">
        <v>1018</v>
      </c>
      <c r="H495" s="176">
        <v>15.7</v>
      </c>
      <c r="I495" s="177"/>
      <c r="J495" s="178">
        <f>ROUND(I495*H495,2)</f>
        <v>0</v>
      </c>
      <c r="K495" s="174" t="s">
        <v>726</v>
      </c>
      <c r="L495" s="41"/>
      <c r="M495" s="179" t="s">
        <v>726</v>
      </c>
      <c r="N495" s="180" t="s">
        <v>762</v>
      </c>
      <c r="O495" s="42"/>
      <c r="P495" s="181">
        <f>O495*H495</f>
        <v>0</v>
      </c>
      <c r="Q495" s="181">
        <v>0</v>
      </c>
      <c r="R495" s="181">
        <f>Q495*H495</f>
        <v>0</v>
      </c>
      <c r="S495" s="181">
        <v>0</v>
      </c>
      <c r="T495" s="182">
        <f>S495*H495</f>
        <v>0</v>
      </c>
      <c r="AR495" s="24" t="s">
        <v>894</v>
      </c>
      <c r="AT495" s="24" t="s">
        <v>889</v>
      </c>
      <c r="AU495" s="24" t="s">
        <v>802</v>
      </c>
      <c r="AY495" s="24" t="s">
        <v>887</v>
      </c>
      <c r="BE495" s="183">
        <f>IF(N495="základní",J495,0)</f>
        <v>0</v>
      </c>
      <c r="BF495" s="183">
        <f>IF(N495="snížená",J495,0)</f>
        <v>0</v>
      </c>
      <c r="BG495" s="183">
        <f>IF(N495="zákl. přenesená",J495,0)</f>
        <v>0</v>
      </c>
      <c r="BH495" s="183">
        <f>IF(N495="sníž. přenesená",J495,0)</f>
        <v>0</v>
      </c>
      <c r="BI495" s="183">
        <f>IF(N495="nulová",J495,0)</f>
        <v>0</v>
      </c>
      <c r="BJ495" s="24" t="s">
        <v>799</v>
      </c>
      <c r="BK495" s="183">
        <f>ROUND(I495*H495,2)</f>
        <v>0</v>
      </c>
      <c r="BL495" s="24" t="s">
        <v>894</v>
      </c>
      <c r="BM495" s="24" t="s">
        <v>165</v>
      </c>
    </row>
    <row r="496" spans="2:65" s="11" customFormat="1">
      <c r="B496" s="184"/>
      <c r="D496" s="185" t="s">
        <v>896</v>
      </c>
      <c r="E496" s="186" t="s">
        <v>726</v>
      </c>
      <c r="F496" s="187" t="s">
        <v>166</v>
      </c>
      <c r="H496" s="188" t="s">
        <v>726</v>
      </c>
      <c r="I496" s="189"/>
      <c r="L496" s="184"/>
      <c r="M496" s="190"/>
      <c r="N496" s="191"/>
      <c r="O496" s="191"/>
      <c r="P496" s="191"/>
      <c r="Q496" s="191"/>
      <c r="R496" s="191"/>
      <c r="S496" s="191"/>
      <c r="T496" s="192"/>
      <c r="AT496" s="188" t="s">
        <v>896</v>
      </c>
      <c r="AU496" s="188" t="s">
        <v>802</v>
      </c>
      <c r="AV496" s="11" t="s">
        <v>799</v>
      </c>
      <c r="AW496" s="11" t="s">
        <v>755</v>
      </c>
      <c r="AX496" s="11" t="s">
        <v>791</v>
      </c>
      <c r="AY496" s="188" t="s">
        <v>887</v>
      </c>
    </row>
    <row r="497" spans="2:65" s="12" customFormat="1">
      <c r="B497" s="193"/>
      <c r="D497" s="185" t="s">
        <v>896</v>
      </c>
      <c r="E497" s="202" t="s">
        <v>726</v>
      </c>
      <c r="F497" s="203" t="s">
        <v>167</v>
      </c>
      <c r="H497" s="204">
        <v>6.7</v>
      </c>
      <c r="I497" s="198"/>
      <c r="L497" s="193"/>
      <c r="M497" s="199"/>
      <c r="N497" s="200"/>
      <c r="O497" s="200"/>
      <c r="P497" s="200"/>
      <c r="Q497" s="200"/>
      <c r="R497" s="200"/>
      <c r="S497" s="200"/>
      <c r="T497" s="201"/>
      <c r="AT497" s="202" t="s">
        <v>896</v>
      </c>
      <c r="AU497" s="202" t="s">
        <v>802</v>
      </c>
      <c r="AV497" s="12" t="s">
        <v>802</v>
      </c>
      <c r="AW497" s="12" t="s">
        <v>755</v>
      </c>
      <c r="AX497" s="12" t="s">
        <v>791</v>
      </c>
      <c r="AY497" s="202" t="s">
        <v>887</v>
      </c>
    </row>
    <row r="498" spans="2:65" s="11" customFormat="1">
      <c r="B498" s="184"/>
      <c r="D498" s="185" t="s">
        <v>896</v>
      </c>
      <c r="E498" s="186" t="s">
        <v>726</v>
      </c>
      <c r="F498" s="187" t="s">
        <v>168</v>
      </c>
      <c r="H498" s="188" t="s">
        <v>726</v>
      </c>
      <c r="I498" s="189"/>
      <c r="L498" s="184"/>
      <c r="M498" s="190"/>
      <c r="N498" s="191"/>
      <c r="O498" s="191"/>
      <c r="P498" s="191"/>
      <c r="Q498" s="191"/>
      <c r="R498" s="191"/>
      <c r="S498" s="191"/>
      <c r="T498" s="192"/>
      <c r="AT498" s="188" t="s">
        <v>896</v>
      </c>
      <c r="AU498" s="188" t="s">
        <v>802</v>
      </c>
      <c r="AV498" s="11" t="s">
        <v>799</v>
      </c>
      <c r="AW498" s="11" t="s">
        <v>755</v>
      </c>
      <c r="AX498" s="11" t="s">
        <v>791</v>
      </c>
      <c r="AY498" s="188" t="s">
        <v>887</v>
      </c>
    </row>
    <row r="499" spans="2:65" s="12" customFormat="1">
      <c r="B499" s="193"/>
      <c r="D499" s="185" t="s">
        <v>896</v>
      </c>
      <c r="E499" s="202" t="s">
        <v>726</v>
      </c>
      <c r="F499" s="203" t="s">
        <v>943</v>
      </c>
      <c r="H499" s="204">
        <v>9</v>
      </c>
      <c r="I499" s="198"/>
      <c r="L499" s="193"/>
      <c r="M499" s="199"/>
      <c r="N499" s="200"/>
      <c r="O499" s="200"/>
      <c r="P499" s="200"/>
      <c r="Q499" s="200"/>
      <c r="R499" s="200"/>
      <c r="S499" s="200"/>
      <c r="T499" s="201"/>
      <c r="AT499" s="202" t="s">
        <v>896</v>
      </c>
      <c r="AU499" s="202" t="s">
        <v>802</v>
      </c>
      <c r="AV499" s="12" t="s">
        <v>802</v>
      </c>
      <c r="AW499" s="12" t="s">
        <v>755</v>
      </c>
      <c r="AX499" s="12" t="s">
        <v>791</v>
      </c>
      <c r="AY499" s="202" t="s">
        <v>887</v>
      </c>
    </row>
    <row r="500" spans="2:65" s="14" customFormat="1">
      <c r="B500" s="213"/>
      <c r="D500" s="194" t="s">
        <v>896</v>
      </c>
      <c r="E500" s="214" t="s">
        <v>726</v>
      </c>
      <c r="F500" s="215" t="s">
        <v>966</v>
      </c>
      <c r="H500" s="216">
        <v>15.7</v>
      </c>
      <c r="I500" s="217"/>
      <c r="L500" s="213"/>
      <c r="M500" s="218"/>
      <c r="N500" s="219"/>
      <c r="O500" s="219"/>
      <c r="P500" s="219"/>
      <c r="Q500" s="219"/>
      <c r="R500" s="219"/>
      <c r="S500" s="219"/>
      <c r="T500" s="220"/>
      <c r="AT500" s="221" t="s">
        <v>896</v>
      </c>
      <c r="AU500" s="221" t="s">
        <v>802</v>
      </c>
      <c r="AV500" s="14" t="s">
        <v>894</v>
      </c>
      <c r="AW500" s="14" t="s">
        <v>755</v>
      </c>
      <c r="AX500" s="14" t="s">
        <v>799</v>
      </c>
      <c r="AY500" s="221" t="s">
        <v>887</v>
      </c>
    </row>
    <row r="501" spans="2:65" s="1" customFormat="1" ht="22.5" customHeight="1">
      <c r="B501" s="171"/>
      <c r="C501" s="172" t="s">
        <v>169</v>
      </c>
      <c r="D501" s="172" t="s">
        <v>889</v>
      </c>
      <c r="E501" s="173" t="s">
        <v>170</v>
      </c>
      <c r="F501" s="174" t="s">
        <v>171</v>
      </c>
      <c r="G501" s="175" t="s">
        <v>1039</v>
      </c>
      <c r="H501" s="176">
        <v>1</v>
      </c>
      <c r="I501" s="177"/>
      <c r="J501" s="178">
        <f>ROUND(I501*H501,2)</f>
        <v>0</v>
      </c>
      <c r="K501" s="174" t="s">
        <v>726</v>
      </c>
      <c r="L501" s="41"/>
      <c r="M501" s="179" t="s">
        <v>726</v>
      </c>
      <c r="N501" s="180" t="s">
        <v>762</v>
      </c>
      <c r="O501" s="42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AR501" s="24" t="s">
        <v>894</v>
      </c>
      <c r="AT501" s="24" t="s">
        <v>889</v>
      </c>
      <c r="AU501" s="24" t="s">
        <v>802</v>
      </c>
      <c r="AY501" s="24" t="s">
        <v>887</v>
      </c>
      <c r="BE501" s="183">
        <f>IF(N501="základní",J501,0)</f>
        <v>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24" t="s">
        <v>799</v>
      </c>
      <c r="BK501" s="183">
        <f>ROUND(I501*H501,2)</f>
        <v>0</v>
      </c>
      <c r="BL501" s="24" t="s">
        <v>894</v>
      </c>
      <c r="BM501" s="24" t="s">
        <v>172</v>
      </c>
    </row>
    <row r="502" spans="2:65" s="12" customFormat="1">
      <c r="B502" s="193"/>
      <c r="D502" s="194" t="s">
        <v>896</v>
      </c>
      <c r="E502" s="195" t="s">
        <v>726</v>
      </c>
      <c r="F502" s="196" t="s">
        <v>799</v>
      </c>
      <c r="H502" s="197">
        <v>1</v>
      </c>
      <c r="I502" s="198"/>
      <c r="L502" s="193"/>
      <c r="M502" s="199"/>
      <c r="N502" s="200"/>
      <c r="O502" s="200"/>
      <c r="P502" s="200"/>
      <c r="Q502" s="200"/>
      <c r="R502" s="200"/>
      <c r="S502" s="200"/>
      <c r="T502" s="201"/>
      <c r="AT502" s="202" t="s">
        <v>896</v>
      </c>
      <c r="AU502" s="202" t="s">
        <v>802</v>
      </c>
      <c r="AV502" s="12" t="s">
        <v>802</v>
      </c>
      <c r="AW502" s="12" t="s">
        <v>755</v>
      </c>
      <c r="AX502" s="12" t="s">
        <v>799</v>
      </c>
      <c r="AY502" s="202" t="s">
        <v>887</v>
      </c>
    </row>
    <row r="503" spans="2:65" s="1" customFormat="1" ht="44.25" customHeight="1">
      <c r="B503" s="171"/>
      <c r="C503" s="172" t="s">
        <v>173</v>
      </c>
      <c r="D503" s="172" t="s">
        <v>889</v>
      </c>
      <c r="E503" s="173" t="s">
        <v>174</v>
      </c>
      <c r="F503" s="174" t="s">
        <v>175</v>
      </c>
      <c r="G503" s="175" t="s">
        <v>1018</v>
      </c>
      <c r="H503" s="176">
        <v>6.5</v>
      </c>
      <c r="I503" s="177"/>
      <c r="J503" s="178">
        <f>ROUND(I503*H503,2)</f>
        <v>0</v>
      </c>
      <c r="K503" s="174" t="s">
        <v>893</v>
      </c>
      <c r="L503" s="41"/>
      <c r="M503" s="179" t="s">
        <v>726</v>
      </c>
      <c r="N503" s="180" t="s">
        <v>762</v>
      </c>
      <c r="O503" s="42"/>
      <c r="P503" s="181">
        <f>O503*H503</f>
        <v>0</v>
      </c>
      <c r="Q503" s="181">
        <v>0.16370999999999999</v>
      </c>
      <c r="R503" s="181">
        <f>Q503*H503</f>
        <v>1.0641149999999999</v>
      </c>
      <c r="S503" s="181">
        <v>0</v>
      </c>
      <c r="T503" s="182">
        <f>S503*H503</f>
        <v>0</v>
      </c>
      <c r="AR503" s="24" t="s">
        <v>894</v>
      </c>
      <c r="AT503" s="24" t="s">
        <v>889</v>
      </c>
      <c r="AU503" s="24" t="s">
        <v>802</v>
      </c>
      <c r="AY503" s="24" t="s">
        <v>887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24" t="s">
        <v>799</v>
      </c>
      <c r="BK503" s="183">
        <f>ROUND(I503*H503,2)</f>
        <v>0</v>
      </c>
      <c r="BL503" s="24" t="s">
        <v>894</v>
      </c>
      <c r="BM503" s="24" t="s">
        <v>176</v>
      </c>
    </row>
    <row r="504" spans="2:65" s="11" customFormat="1">
      <c r="B504" s="184"/>
      <c r="D504" s="185" t="s">
        <v>896</v>
      </c>
      <c r="E504" s="186" t="s">
        <v>726</v>
      </c>
      <c r="F504" s="187" t="s">
        <v>177</v>
      </c>
      <c r="H504" s="188" t="s">
        <v>726</v>
      </c>
      <c r="I504" s="189"/>
      <c r="L504" s="184"/>
      <c r="M504" s="190"/>
      <c r="N504" s="191"/>
      <c r="O504" s="191"/>
      <c r="P504" s="191"/>
      <c r="Q504" s="191"/>
      <c r="R504" s="191"/>
      <c r="S504" s="191"/>
      <c r="T504" s="192"/>
      <c r="AT504" s="188" t="s">
        <v>896</v>
      </c>
      <c r="AU504" s="188" t="s">
        <v>802</v>
      </c>
      <c r="AV504" s="11" t="s">
        <v>799</v>
      </c>
      <c r="AW504" s="11" t="s">
        <v>755</v>
      </c>
      <c r="AX504" s="11" t="s">
        <v>791</v>
      </c>
      <c r="AY504" s="188" t="s">
        <v>887</v>
      </c>
    </row>
    <row r="505" spans="2:65" s="12" customFormat="1">
      <c r="B505" s="193"/>
      <c r="D505" s="194" t="s">
        <v>896</v>
      </c>
      <c r="E505" s="195" t="s">
        <v>726</v>
      </c>
      <c r="F505" s="196" t="s">
        <v>178</v>
      </c>
      <c r="H505" s="197">
        <v>6.5</v>
      </c>
      <c r="I505" s="198"/>
      <c r="L505" s="193"/>
      <c r="M505" s="199"/>
      <c r="N505" s="200"/>
      <c r="O505" s="200"/>
      <c r="P505" s="200"/>
      <c r="Q505" s="200"/>
      <c r="R505" s="200"/>
      <c r="S505" s="200"/>
      <c r="T505" s="201"/>
      <c r="AT505" s="202" t="s">
        <v>896</v>
      </c>
      <c r="AU505" s="202" t="s">
        <v>802</v>
      </c>
      <c r="AV505" s="12" t="s">
        <v>802</v>
      </c>
      <c r="AW505" s="12" t="s">
        <v>755</v>
      </c>
      <c r="AX505" s="12" t="s">
        <v>799</v>
      </c>
      <c r="AY505" s="202" t="s">
        <v>887</v>
      </c>
    </row>
    <row r="506" spans="2:65" s="1" customFormat="1" ht="22.5" customHeight="1">
      <c r="B506" s="171"/>
      <c r="C506" s="222" t="s">
        <v>179</v>
      </c>
      <c r="D506" s="222" t="s">
        <v>995</v>
      </c>
      <c r="E506" s="223" t="s">
        <v>180</v>
      </c>
      <c r="F506" s="224" t="s">
        <v>181</v>
      </c>
      <c r="G506" s="225" t="s">
        <v>1039</v>
      </c>
      <c r="H506" s="226">
        <v>19.893999999999998</v>
      </c>
      <c r="I506" s="227"/>
      <c r="J506" s="228">
        <f>ROUND(I506*H506,2)</f>
        <v>0</v>
      </c>
      <c r="K506" s="224" t="s">
        <v>893</v>
      </c>
      <c r="L506" s="229"/>
      <c r="M506" s="230" t="s">
        <v>726</v>
      </c>
      <c r="N506" s="231" t="s">
        <v>762</v>
      </c>
      <c r="O506" s="42"/>
      <c r="P506" s="181">
        <f>O506*H506</f>
        <v>0</v>
      </c>
      <c r="Q506" s="181">
        <v>4.3999999999999997E-2</v>
      </c>
      <c r="R506" s="181">
        <f>Q506*H506</f>
        <v>0.87533599999999989</v>
      </c>
      <c r="S506" s="181">
        <v>0</v>
      </c>
      <c r="T506" s="182">
        <f>S506*H506</f>
        <v>0</v>
      </c>
      <c r="AR506" s="24" t="s">
        <v>938</v>
      </c>
      <c r="AT506" s="24" t="s">
        <v>995</v>
      </c>
      <c r="AU506" s="24" t="s">
        <v>802</v>
      </c>
      <c r="AY506" s="24" t="s">
        <v>887</v>
      </c>
      <c r="BE506" s="183">
        <f>IF(N506="základní",J506,0)</f>
        <v>0</v>
      </c>
      <c r="BF506" s="183">
        <f>IF(N506="snížená",J506,0)</f>
        <v>0</v>
      </c>
      <c r="BG506" s="183">
        <f>IF(N506="zákl. přenesená",J506,0)</f>
        <v>0</v>
      </c>
      <c r="BH506" s="183">
        <f>IF(N506="sníž. přenesená",J506,0)</f>
        <v>0</v>
      </c>
      <c r="BI506" s="183">
        <f>IF(N506="nulová",J506,0)</f>
        <v>0</v>
      </c>
      <c r="BJ506" s="24" t="s">
        <v>799</v>
      </c>
      <c r="BK506" s="183">
        <f>ROUND(I506*H506,2)</f>
        <v>0</v>
      </c>
      <c r="BL506" s="24" t="s">
        <v>894</v>
      </c>
      <c r="BM506" s="24" t="s">
        <v>182</v>
      </c>
    </row>
    <row r="507" spans="2:65" s="12" customFormat="1">
      <c r="B507" s="193"/>
      <c r="D507" s="185" t="s">
        <v>896</v>
      </c>
      <c r="E507" s="202" t="s">
        <v>726</v>
      </c>
      <c r="F507" s="203" t="s">
        <v>183</v>
      </c>
      <c r="H507" s="204">
        <v>19.696999999999999</v>
      </c>
      <c r="I507" s="198"/>
      <c r="L507" s="193"/>
      <c r="M507" s="199"/>
      <c r="N507" s="200"/>
      <c r="O507" s="200"/>
      <c r="P507" s="200"/>
      <c r="Q507" s="200"/>
      <c r="R507" s="200"/>
      <c r="S507" s="200"/>
      <c r="T507" s="201"/>
      <c r="AT507" s="202" t="s">
        <v>896</v>
      </c>
      <c r="AU507" s="202" t="s">
        <v>802</v>
      </c>
      <c r="AV507" s="12" t="s">
        <v>802</v>
      </c>
      <c r="AW507" s="12" t="s">
        <v>755</v>
      </c>
      <c r="AX507" s="12" t="s">
        <v>799</v>
      </c>
      <c r="AY507" s="202" t="s">
        <v>887</v>
      </c>
    </row>
    <row r="508" spans="2:65" s="12" customFormat="1">
      <c r="B508" s="193"/>
      <c r="D508" s="194" t="s">
        <v>896</v>
      </c>
      <c r="F508" s="196" t="s">
        <v>184</v>
      </c>
      <c r="H508" s="197">
        <v>19.893999999999998</v>
      </c>
      <c r="I508" s="198"/>
      <c r="L508" s="193"/>
      <c r="M508" s="199"/>
      <c r="N508" s="200"/>
      <c r="O508" s="200"/>
      <c r="P508" s="200"/>
      <c r="Q508" s="200"/>
      <c r="R508" s="200"/>
      <c r="S508" s="200"/>
      <c r="T508" s="201"/>
      <c r="AT508" s="202" t="s">
        <v>896</v>
      </c>
      <c r="AU508" s="202" t="s">
        <v>802</v>
      </c>
      <c r="AV508" s="12" t="s">
        <v>802</v>
      </c>
      <c r="AW508" s="12" t="s">
        <v>727</v>
      </c>
      <c r="AX508" s="12" t="s">
        <v>799</v>
      </c>
      <c r="AY508" s="202" t="s">
        <v>887</v>
      </c>
    </row>
    <row r="509" spans="2:65" s="1" customFormat="1" ht="31.5" customHeight="1">
      <c r="B509" s="171"/>
      <c r="C509" s="172" t="s">
        <v>185</v>
      </c>
      <c r="D509" s="172" t="s">
        <v>889</v>
      </c>
      <c r="E509" s="173" t="s">
        <v>186</v>
      </c>
      <c r="F509" s="174" t="s">
        <v>187</v>
      </c>
      <c r="G509" s="175" t="s">
        <v>892</v>
      </c>
      <c r="H509" s="176">
        <v>19.5</v>
      </c>
      <c r="I509" s="177"/>
      <c r="J509" s="178">
        <f>ROUND(I509*H509,2)</f>
        <v>0</v>
      </c>
      <c r="K509" s="174" t="s">
        <v>893</v>
      </c>
      <c r="L509" s="41"/>
      <c r="M509" s="179" t="s">
        <v>726</v>
      </c>
      <c r="N509" s="180" t="s">
        <v>762</v>
      </c>
      <c r="O509" s="42"/>
      <c r="P509" s="181">
        <f>O509*H509</f>
        <v>0</v>
      </c>
      <c r="Q509" s="181">
        <v>2.681E-2</v>
      </c>
      <c r="R509" s="181">
        <f>Q509*H509</f>
        <v>0.52279500000000001</v>
      </c>
      <c r="S509" s="181">
        <v>0</v>
      </c>
      <c r="T509" s="182">
        <f>S509*H509</f>
        <v>0</v>
      </c>
      <c r="AR509" s="24" t="s">
        <v>894</v>
      </c>
      <c r="AT509" s="24" t="s">
        <v>889</v>
      </c>
      <c r="AU509" s="24" t="s">
        <v>802</v>
      </c>
      <c r="AY509" s="24" t="s">
        <v>887</v>
      </c>
      <c r="BE509" s="183">
        <f>IF(N509="základní",J509,0)</f>
        <v>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24" t="s">
        <v>799</v>
      </c>
      <c r="BK509" s="183">
        <f>ROUND(I509*H509,2)</f>
        <v>0</v>
      </c>
      <c r="BL509" s="24" t="s">
        <v>894</v>
      </c>
      <c r="BM509" s="24" t="s">
        <v>188</v>
      </c>
    </row>
    <row r="510" spans="2:65" s="12" customFormat="1">
      <c r="B510" s="193"/>
      <c r="D510" s="185" t="s">
        <v>896</v>
      </c>
      <c r="E510" s="202" t="s">
        <v>726</v>
      </c>
      <c r="F510" s="203" t="s">
        <v>189</v>
      </c>
      <c r="H510" s="204">
        <v>3.9</v>
      </c>
      <c r="I510" s="198"/>
      <c r="L510" s="193"/>
      <c r="M510" s="199"/>
      <c r="N510" s="200"/>
      <c r="O510" s="200"/>
      <c r="P510" s="200"/>
      <c r="Q510" s="200"/>
      <c r="R510" s="200"/>
      <c r="S510" s="200"/>
      <c r="T510" s="201"/>
      <c r="AT510" s="202" t="s">
        <v>896</v>
      </c>
      <c r="AU510" s="202" t="s">
        <v>802</v>
      </c>
      <c r="AV510" s="12" t="s">
        <v>802</v>
      </c>
      <c r="AW510" s="12" t="s">
        <v>755</v>
      </c>
      <c r="AX510" s="12" t="s">
        <v>799</v>
      </c>
      <c r="AY510" s="202" t="s">
        <v>887</v>
      </c>
    </row>
    <row r="511" spans="2:65" s="12" customFormat="1">
      <c r="B511" s="193"/>
      <c r="D511" s="185" t="s">
        <v>896</v>
      </c>
      <c r="F511" s="203" t="s">
        <v>190</v>
      </c>
      <c r="H511" s="204">
        <v>19.5</v>
      </c>
      <c r="I511" s="198"/>
      <c r="L511" s="193"/>
      <c r="M511" s="199"/>
      <c r="N511" s="200"/>
      <c r="O511" s="200"/>
      <c r="P511" s="200"/>
      <c r="Q511" s="200"/>
      <c r="R511" s="200"/>
      <c r="S511" s="200"/>
      <c r="T511" s="201"/>
      <c r="AT511" s="202" t="s">
        <v>896</v>
      </c>
      <c r="AU511" s="202" t="s">
        <v>802</v>
      </c>
      <c r="AV511" s="12" t="s">
        <v>802</v>
      </c>
      <c r="AW511" s="12" t="s">
        <v>727</v>
      </c>
      <c r="AX511" s="12" t="s">
        <v>799</v>
      </c>
      <c r="AY511" s="202" t="s">
        <v>887</v>
      </c>
    </row>
    <row r="512" spans="2:65" s="10" customFormat="1" ht="29.85" customHeight="1">
      <c r="B512" s="157"/>
      <c r="D512" s="168" t="s">
        <v>790</v>
      </c>
      <c r="E512" s="169" t="s">
        <v>1261</v>
      </c>
      <c r="F512" s="169" t="s">
        <v>1262</v>
      </c>
      <c r="I512" s="160"/>
      <c r="J512" s="170">
        <f>BK512</f>
        <v>0</v>
      </c>
      <c r="L512" s="157"/>
      <c r="M512" s="162"/>
      <c r="N512" s="163"/>
      <c r="O512" s="163"/>
      <c r="P512" s="164">
        <f>P513</f>
        <v>0</v>
      </c>
      <c r="Q512" s="163"/>
      <c r="R512" s="164">
        <f>R513</f>
        <v>0</v>
      </c>
      <c r="S512" s="163"/>
      <c r="T512" s="165">
        <f>T513</f>
        <v>0</v>
      </c>
      <c r="AR512" s="158" t="s">
        <v>799</v>
      </c>
      <c r="AT512" s="166" t="s">
        <v>790</v>
      </c>
      <c r="AU512" s="166" t="s">
        <v>799</v>
      </c>
      <c r="AY512" s="158" t="s">
        <v>887</v>
      </c>
      <c r="BK512" s="167">
        <f>BK513</f>
        <v>0</v>
      </c>
    </row>
    <row r="513" spans="2:65" s="1" customFormat="1" ht="44.25" customHeight="1">
      <c r="B513" s="171"/>
      <c r="C513" s="172" t="s">
        <v>191</v>
      </c>
      <c r="D513" s="172" t="s">
        <v>889</v>
      </c>
      <c r="E513" s="173" t="s">
        <v>192</v>
      </c>
      <c r="F513" s="174" t="s">
        <v>193</v>
      </c>
      <c r="G513" s="175" t="s">
        <v>979</v>
      </c>
      <c r="H513" s="176">
        <v>762.21500000000003</v>
      </c>
      <c r="I513" s="177"/>
      <c r="J513" s="178">
        <f>ROUND(I513*H513,2)</f>
        <v>0</v>
      </c>
      <c r="K513" s="174" t="s">
        <v>893</v>
      </c>
      <c r="L513" s="41"/>
      <c r="M513" s="179" t="s">
        <v>726</v>
      </c>
      <c r="N513" s="180" t="s">
        <v>762</v>
      </c>
      <c r="O513" s="42"/>
      <c r="P513" s="181">
        <f>O513*H513</f>
        <v>0</v>
      </c>
      <c r="Q513" s="181">
        <v>0</v>
      </c>
      <c r="R513" s="181">
        <f>Q513*H513</f>
        <v>0</v>
      </c>
      <c r="S513" s="181">
        <v>0</v>
      </c>
      <c r="T513" s="182">
        <f>S513*H513</f>
        <v>0</v>
      </c>
      <c r="AR513" s="24" t="s">
        <v>894</v>
      </c>
      <c r="AT513" s="24" t="s">
        <v>889</v>
      </c>
      <c r="AU513" s="24" t="s">
        <v>802</v>
      </c>
      <c r="AY513" s="24" t="s">
        <v>887</v>
      </c>
      <c r="BE513" s="183">
        <f>IF(N513="základní",J513,0)</f>
        <v>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24" t="s">
        <v>799</v>
      </c>
      <c r="BK513" s="183">
        <f>ROUND(I513*H513,2)</f>
        <v>0</v>
      </c>
      <c r="BL513" s="24" t="s">
        <v>894</v>
      </c>
      <c r="BM513" s="24" t="s">
        <v>194</v>
      </c>
    </row>
    <row r="514" spans="2:65" s="10" customFormat="1" ht="37.35" customHeight="1">
      <c r="B514" s="157"/>
      <c r="D514" s="158" t="s">
        <v>790</v>
      </c>
      <c r="E514" s="159" t="s">
        <v>1267</v>
      </c>
      <c r="F514" s="159" t="s">
        <v>1268</v>
      </c>
      <c r="I514" s="160"/>
      <c r="J514" s="161">
        <f>BK514</f>
        <v>0</v>
      </c>
      <c r="L514" s="157"/>
      <c r="M514" s="162"/>
      <c r="N514" s="163"/>
      <c r="O514" s="163"/>
      <c r="P514" s="164">
        <f>P515</f>
        <v>0</v>
      </c>
      <c r="Q514" s="163"/>
      <c r="R514" s="164">
        <f>R515</f>
        <v>0</v>
      </c>
      <c r="S514" s="163"/>
      <c r="T514" s="165">
        <f>T515</f>
        <v>0</v>
      </c>
      <c r="AR514" s="158" t="s">
        <v>802</v>
      </c>
      <c r="AT514" s="166" t="s">
        <v>790</v>
      </c>
      <c r="AU514" s="166" t="s">
        <v>791</v>
      </c>
      <c r="AY514" s="158" t="s">
        <v>887</v>
      </c>
      <c r="BK514" s="167">
        <f>BK515</f>
        <v>0</v>
      </c>
    </row>
    <row r="515" spans="2:65" s="10" customFormat="1" ht="19.899999999999999" customHeight="1">
      <c r="B515" s="157"/>
      <c r="D515" s="168" t="s">
        <v>790</v>
      </c>
      <c r="E515" s="169" t="s">
        <v>195</v>
      </c>
      <c r="F515" s="169" t="s">
        <v>196</v>
      </c>
      <c r="I515" s="160"/>
      <c r="J515" s="170">
        <f>BK515</f>
        <v>0</v>
      </c>
      <c r="L515" s="157"/>
      <c r="M515" s="162"/>
      <c r="N515" s="163"/>
      <c r="O515" s="163"/>
      <c r="P515" s="164">
        <f>P516</f>
        <v>0</v>
      </c>
      <c r="Q515" s="163"/>
      <c r="R515" s="164">
        <f>R516</f>
        <v>0</v>
      </c>
      <c r="S515" s="163"/>
      <c r="T515" s="165">
        <f>T516</f>
        <v>0</v>
      </c>
      <c r="AR515" s="158" t="s">
        <v>802</v>
      </c>
      <c r="AT515" s="166" t="s">
        <v>790</v>
      </c>
      <c r="AU515" s="166" t="s">
        <v>799</v>
      </c>
      <c r="AY515" s="158" t="s">
        <v>887</v>
      </c>
      <c r="BK515" s="167">
        <f>BK516</f>
        <v>0</v>
      </c>
    </row>
    <row r="516" spans="2:65" s="1" customFormat="1" ht="22.5" customHeight="1">
      <c r="B516" s="171"/>
      <c r="C516" s="172" t="s">
        <v>197</v>
      </c>
      <c r="D516" s="172" t="s">
        <v>889</v>
      </c>
      <c r="E516" s="173" t="s">
        <v>198</v>
      </c>
      <c r="F516" s="174" t="s">
        <v>199</v>
      </c>
      <c r="G516" s="175" t="s">
        <v>1018</v>
      </c>
      <c r="H516" s="176">
        <v>263.27</v>
      </c>
      <c r="I516" s="177"/>
      <c r="J516" s="178">
        <f>ROUND(I516*H516,2)</f>
        <v>0</v>
      </c>
      <c r="K516" s="174" t="s">
        <v>893</v>
      </c>
      <c r="L516" s="41"/>
      <c r="M516" s="179" t="s">
        <v>726</v>
      </c>
      <c r="N516" s="238" t="s">
        <v>762</v>
      </c>
      <c r="O516" s="239"/>
      <c r="P516" s="240">
        <f>O516*H516</f>
        <v>0</v>
      </c>
      <c r="Q516" s="240">
        <v>0</v>
      </c>
      <c r="R516" s="240">
        <f>Q516*H516</f>
        <v>0</v>
      </c>
      <c r="S516" s="240">
        <v>0</v>
      </c>
      <c r="T516" s="241">
        <f>S516*H516</f>
        <v>0</v>
      </c>
      <c r="AR516" s="24" t="s">
        <v>982</v>
      </c>
      <c r="AT516" s="24" t="s">
        <v>889</v>
      </c>
      <c r="AU516" s="24" t="s">
        <v>802</v>
      </c>
      <c r="AY516" s="24" t="s">
        <v>887</v>
      </c>
      <c r="BE516" s="183">
        <f>IF(N516="základní",J516,0)</f>
        <v>0</v>
      </c>
      <c r="BF516" s="183">
        <f>IF(N516="snížená",J516,0)</f>
        <v>0</v>
      </c>
      <c r="BG516" s="183">
        <f>IF(N516="zákl. přenesená",J516,0)</f>
        <v>0</v>
      </c>
      <c r="BH516" s="183">
        <f>IF(N516="sníž. přenesená",J516,0)</f>
        <v>0</v>
      </c>
      <c r="BI516" s="183">
        <f>IF(N516="nulová",J516,0)</f>
        <v>0</v>
      </c>
      <c r="BJ516" s="24" t="s">
        <v>799</v>
      </c>
      <c r="BK516" s="183">
        <f>ROUND(I516*H516,2)</f>
        <v>0</v>
      </c>
      <c r="BL516" s="24" t="s">
        <v>982</v>
      </c>
      <c r="BM516" s="24" t="s">
        <v>200</v>
      </c>
    </row>
    <row r="517" spans="2:65" s="1" customFormat="1" ht="6.95" customHeight="1">
      <c r="B517" s="56"/>
      <c r="C517" s="57"/>
      <c r="D517" s="57"/>
      <c r="E517" s="57"/>
      <c r="F517" s="57"/>
      <c r="G517" s="57"/>
      <c r="H517" s="57"/>
      <c r="I517" s="125"/>
      <c r="J517" s="57"/>
      <c r="K517" s="57"/>
      <c r="L517" s="41"/>
    </row>
  </sheetData>
  <autoFilter ref="C84:K516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27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817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201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818</v>
      </c>
      <c r="G11" s="42"/>
      <c r="H11" s="42"/>
      <c r="I11" s="106" t="s">
        <v>742</v>
      </c>
      <c r="J11" s="35" t="s">
        <v>202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203</v>
      </c>
      <c r="G13" s="42"/>
      <c r="H13" s="42"/>
      <c r="I13" s="109" t="s">
        <v>852</v>
      </c>
      <c r="J13" s="108" t="s">
        <v>204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ROUND(SUM(BE80:BE124), 2)</f>
        <v>0</v>
      </c>
      <c r="G30" s="42"/>
      <c r="H30" s="42"/>
      <c r="I30" s="120">
        <v>0.21</v>
      </c>
      <c r="J30" s="119">
        <f>ROUND(ROUND((SUM(BE80:BE124)),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ROUND(SUM(BF80:BF124), 2)</f>
        <v>0</v>
      </c>
      <c r="G31" s="42"/>
      <c r="H31" s="42"/>
      <c r="I31" s="120">
        <v>0.15</v>
      </c>
      <c r="J31" s="119">
        <f>ROUND(ROUND((SUM(BF80:BF124)),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ROUND(SUM(BG80:BG124),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ROUND(SUM(BH80:BH124),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ROUND(SUM(BI80:BI124),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301 - Přeložka kabelu VN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J80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205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206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207</v>
      </c>
      <c r="E59" s="142"/>
      <c r="F59" s="142"/>
      <c r="G59" s="142"/>
      <c r="H59" s="142"/>
      <c r="I59" s="143"/>
      <c r="J59" s="144">
        <f>J92</f>
        <v>0</v>
      </c>
      <c r="K59" s="145"/>
    </row>
    <row r="60" spans="2:47" s="7" customFormat="1" ht="24.95" customHeight="1">
      <c r="B60" s="132"/>
      <c r="C60" s="133"/>
      <c r="D60" s="134" t="s">
        <v>208</v>
      </c>
      <c r="E60" s="135"/>
      <c r="F60" s="135"/>
      <c r="G60" s="135"/>
      <c r="H60" s="135"/>
      <c r="I60" s="136"/>
      <c r="J60" s="137">
        <f>J117</f>
        <v>0</v>
      </c>
      <c r="K60" s="13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5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5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6"/>
      <c r="J66" s="60"/>
      <c r="K66" s="60"/>
      <c r="L66" s="41"/>
    </row>
    <row r="67" spans="2:63" s="1" customFormat="1" ht="36.950000000000003" customHeight="1">
      <c r="B67" s="41"/>
      <c r="C67" s="61" t="s">
        <v>871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739</v>
      </c>
      <c r="L69" s="41"/>
    </row>
    <row r="70" spans="2:63" s="1" customFormat="1" ht="22.5" customHeight="1">
      <c r="B70" s="41"/>
      <c r="E70" s="366" t="str">
        <f>E7</f>
        <v>Rekonstrukce komunikace v ul. Druhanická</v>
      </c>
      <c r="F70" s="367"/>
      <c r="G70" s="367"/>
      <c r="H70" s="367"/>
      <c r="L70" s="41"/>
    </row>
    <row r="71" spans="2:63" s="1" customFormat="1" ht="14.45" customHeight="1">
      <c r="B71" s="41"/>
      <c r="C71" s="63" t="s">
        <v>847</v>
      </c>
      <c r="L71" s="41"/>
    </row>
    <row r="72" spans="2:63" s="1" customFormat="1" ht="23.25" customHeight="1">
      <c r="B72" s="41"/>
      <c r="E72" s="352" t="str">
        <f>E9</f>
        <v>SO 301 - Přeložka kabelu VN</v>
      </c>
      <c r="F72" s="368"/>
      <c r="G72" s="368"/>
      <c r="H72" s="368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743</v>
      </c>
      <c r="F74" s="146" t="str">
        <f>F12</f>
        <v xml:space="preserve"> </v>
      </c>
      <c r="I74" s="147" t="s">
        <v>745</v>
      </c>
      <c r="J74" s="67" t="str">
        <f>IF(J12="","",J12)</f>
        <v>6. 4. 2017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747</v>
      </c>
      <c r="F76" s="146" t="str">
        <f>E15</f>
        <v>Městská část Praha 21</v>
      </c>
      <c r="I76" s="147" t="s">
        <v>753</v>
      </c>
      <c r="J76" s="146" t="str">
        <f>E21</f>
        <v xml:space="preserve"> </v>
      </c>
      <c r="L76" s="41"/>
    </row>
    <row r="77" spans="2:63" s="1" customFormat="1" ht="14.45" customHeight="1">
      <c r="B77" s="41"/>
      <c r="C77" s="63" t="s">
        <v>751</v>
      </c>
      <c r="F77" s="146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48"/>
      <c r="C79" s="149" t="s">
        <v>872</v>
      </c>
      <c r="D79" s="150" t="s">
        <v>776</v>
      </c>
      <c r="E79" s="150" t="s">
        <v>772</v>
      </c>
      <c r="F79" s="150" t="s">
        <v>873</v>
      </c>
      <c r="G79" s="150" t="s">
        <v>874</v>
      </c>
      <c r="H79" s="150" t="s">
        <v>875</v>
      </c>
      <c r="I79" s="151" t="s">
        <v>876</v>
      </c>
      <c r="J79" s="150" t="s">
        <v>856</v>
      </c>
      <c r="K79" s="152" t="s">
        <v>877</v>
      </c>
      <c r="L79" s="148"/>
      <c r="M79" s="72" t="s">
        <v>878</v>
      </c>
      <c r="N79" s="73" t="s">
        <v>761</v>
      </c>
      <c r="O79" s="73" t="s">
        <v>879</v>
      </c>
      <c r="P79" s="73" t="s">
        <v>880</v>
      </c>
      <c r="Q79" s="73" t="s">
        <v>881</v>
      </c>
      <c r="R79" s="73" t="s">
        <v>882</v>
      </c>
      <c r="S79" s="73" t="s">
        <v>883</v>
      </c>
      <c r="T79" s="74" t="s">
        <v>884</v>
      </c>
    </row>
    <row r="80" spans="2:63" s="1" customFormat="1" ht="29.25" customHeight="1">
      <c r="B80" s="41"/>
      <c r="C80" s="76" t="s">
        <v>857</v>
      </c>
      <c r="J80" s="153">
        <f>BK80</f>
        <v>0</v>
      </c>
      <c r="L80" s="41"/>
      <c r="M80" s="75"/>
      <c r="N80" s="68"/>
      <c r="O80" s="68"/>
      <c r="P80" s="154">
        <f>P81+P117</f>
        <v>0</v>
      </c>
      <c r="Q80" s="68"/>
      <c r="R80" s="154">
        <f>R81+R117</f>
        <v>54.454289599999996</v>
      </c>
      <c r="S80" s="68"/>
      <c r="T80" s="155">
        <f>T81+T117</f>
        <v>0</v>
      </c>
      <c r="AT80" s="24" t="s">
        <v>790</v>
      </c>
      <c r="AU80" s="24" t="s">
        <v>858</v>
      </c>
      <c r="BK80" s="156">
        <f>BK81+BK117</f>
        <v>0</v>
      </c>
    </row>
    <row r="81" spans="2:65" s="10" customFormat="1" ht="37.35" customHeight="1">
      <c r="B81" s="157"/>
      <c r="D81" s="158" t="s">
        <v>790</v>
      </c>
      <c r="E81" s="159" t="s">
        <v>995</v>
      </c>
      <c r="F81" s="159" t="s">
        <v>209</v>
      </c>
      <c r="I81" s="160"/>
      <c r="J81" s="161">
        <f>BK81</f>
        <v>0</v>
      </c>
      <c r="L81" s="157"/>
      <c r="M81" s="162"/>
      <c r="N81" s="163"/>
      <c r="O81" s="163"/>
      <c r="P81" s="164">
        <f>P82+P92</f>
        <v>0</v>
      </c>
      <c r="Q81" s="163"/>
      <c r="R81" s="164">
        <f>R82+R92</f>
        <v>54.454289599999996</v>
      </c>
      <c r="S81" s="163"/>
      <c r="T81" s="165">
        <f>T82+T92</f>
        <v>0</v>
      </c>
      <c r="AR81" s="158" t="s">
        <v>904</v>
      </c>
      <c r="AT81" s="166" t="s">
        <v>790</v>
      </c>
      <c r="AU81" s="166" t="s">
        <v>791</v>
      </c>
      <c r="AY81" s="158" t="s">
        <v>887</v>
      </c>
      <c r="BK81" s="167">
        <f>BK82+BK92</f>
        <v>0</v>
      </c>
    </row>
    <row r="82" spans="2:65" s="10" customFormat="1" ht="19.899999999999999" customHeight="1">
      <c r="B82" s="157"/>
      <c r="D82" s="168" t="s">
        <v>790</v>
      </c>
      <c r="E82" s="169" t="s">
        <v>210</v>
      </c>
      <c r="F82" s="169" t="s">
        <v>211</v>
      </c>
      <c r="I82" s="160"/>
      <c r="J82" s="170">
        <f>BK82</f>
        <v>0</v>
      </c>
      <c r="L82" s="157"/>
      <c r="M82" s="162"/>
      <c r="N82" s="163"/>
      <c r="O82" s="163"/>
      <c r="P82" s="164">
        <f>SUM(P83:P91)</f>
        <v>0</v>
      </c>
      <c r="Q82" s="163"/>
      <c r="R82" s="164">
        <f>SUM(R83:R91)</f>
        <v>1.47864</v>
      </c>
      <c r="S82" s="163"/>
      <c r="T82" s="165">
        <f>SUM(T83:T91)</f>
        <v>0</v>
      </c>
      <c r="AR82" s="158" t="s">
        <v>904</v>
      </c>
      <c r="AT82" s="166" t="s">
        <v>790</v>
      </c>
      <c r="AU82" s="166" t="s">
        <v>799</v>
      </c>
      <c r="AY82" s="158" t="s">
        <v>887</v>
      </c>
      <c r="BK82" s="167">
        <f>SUM(BK83:BK91)</f>
        <v>0</v>
      </c>
    </row>
    <row r="83" spans="2:65" s="1" customFormat="1" ht="31.5" customHeight="1">
      <c r="B83" s="171"/>
      <c r="C83" s="172" t="s">
        <v>799</v>
      </c>
      <c r="D83" s="172" t="s">
        <v>889</v>
      </c>
      <c r="E83" s="173" t="s">
        <v>212</v>
      </c>
      <c r="F83" s="174" t="s">
        <v>213</v>
      </c>
      <c r="G83" s="175" t="s">
        <v>1039</v>
      </c>
      <c r="H83" s="176">
        <v>6</v>
      </c>
      <c r="I83" s="177"/>
      <c r="J83" s="178">
        <f t="shared" ref="J83:J91" si="0"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 t="shared" ref="P83:P91" si="1">O83*H83</f>
        <v>0</v>
      </c>
      <c r="Q83" s="181">
        <v>0</v>
      </c>
      <c r="R83" s="181">
        <f t="shared" ref="R83:R91" si="2">Q83*H83</f>
        <v>0</v>
      </c>
      <c r="S83" s="181">
        <v>0</v>
      </c>
      <c r="T83" s="182">
        <f t="shared" ref="T83:T91" si="3">S83*H83</f>
        <v>0</v>
      </c>
      <c r="AR83" s="24" t="s">
        <v>1282</v>
      </c>
      <c r="AT83" s="24" t="s">
        <v>889</v>
      </c>
      <c r="AU83" s="24" t="s">
        <v>802</v>
      </c>
      <c r="AY83" s="24" t="s">
        <v>887</v>
      </c>
      <c r="BE83" s="183">
        <f t="shared" ref="BE83:BE91" si="4">IF(N83="základní",J83,0)</f>
        <v>0</v>
      </c>
      <c r="BF83" s="183">
        <f t="shared" ref="BF83:BF91" si="5">IF(N83="snížená",J83,0)</f>
        <v>0</v>
      </c>
      <c r="BG83" s="183">
        <f t="shared" ref="BG83:BG91" si="6">IF(N83="zákl. přenesená",J83,0)</f>
        <v>0</v>
      </c>
      <c r="BH83" s="183">
        <f t="shared" ref="BH83:BH91" si="7">IF(N83="sníž. přenesená",J83,0)</f>
        <v>0</v>
      </c>
      <c r="BI83" s="183">
        <f t="shared" ref="BI83:BI91" si="8">IF(N83="nulová",J83,0)</f>
        <v>0</v>
      </c>
      <c r="BJ83" s="24" t="s">
        <v>799</v>
      </c>
      <c r="BK83" s="183">
        <f t="shared" ref="BK83:BK91" si="9">ROUND(I83*H83,2)</f>
        <v>0</v>
      </c>
      <c r="BL83" s="24" t="s">
        <v>1282</v>
      </c>
      <c r="BM83" s="24" t="s">
        <v>214</v>
      </c>
    </row>
    <row r="84" spans="2:65" s="1" customFormat="1" ht="22.5" customHeight="1">
      <c r="B84" s="171"/>
      <c r="C84" s="222" t="s">
        <v>802</v>
      </c>
      <c r="D84" s="222" t="s">
        <v>995</v>
      </c>
      <c r="E84" s="223" t="s">
        <v>215</v>
      </c>
      <c r="F84" s="224" t="s">
        <v>216</v>
      </c>
      <c r="G84" s="225" t="s">
        <v>1039</v>
      </c>
      <c r="H84" s="226">
        <v>6</v>
      </c>
      <c r="I84" s="227"/>
      <c r="J84" s="228">
        <f t="shared" si="0"/>
        <v>0</v>
      </c>
      <c r="K84" s="224" t="s">
        <v>726</v>
      </c>
      <c r="L84" s="229"/>
      <c r="M84" s="230" t="s">
        <v>726</v>
      </c>
      <c r="N84" s="231" t="s">
        <v>762</v>
      </c>
      <c r="O84" s="42"/>
      <c r="P84" s="181">
        <f t="shared" si="1"/>
        <v>0</v>
      </c>
      <c r="Q84" s="181">
        <v>8.0999999999999996E-3</v>
      </c>
      <c r="R84" s="181">
        <f t="shared" si="2"/>
        <v>4.8599999999999997E-2</v>
      </c>
      <c r="S84" s="181">
        <v>0</v>
      </c>
      <c r="T84" s="182">
        <f t="shared" si="3"/>
        <v>0</v>
      </c>
      <c r="AR84" s="24" t="s">
        <v>217</v>
      </c>
      <c r="AT84" s="24" t="s">
        <v>995</v>
      </c>
      <c r="AU84" s="24" t="s">
        <v>802</v>
      </c>
      <c r="AY84" s="24" t="s">
        <v>887</v>
      </c>
      <c r="BE84" s="183">
        <f t="shared" si="4"/>
        <v>0</v>
      </c>
      <c r="BF84" s="183">
        <f t="shared" si="5"/>
        <v>0</v>
      </c>
      <c r="BG84" s="183">
        <f t="shared" si="6"/>
        <v>0</v>
      </c>
      <c r="BH84" s="183">
        <f t="shared" si="7"/>
        <v>0</v>
      </c>
      <c r="BI84" s="183">
        <f t="shared" si="8"/>
        <v>0</v>
      </c>
      <c r="BJ84" s="24" t="s">
        <v>799</v>
      </c>
      <c r="BK84" s="183">
        <f t="shared" si="9"/>
        <v>0</v>
      </c>
      <c r="BL84" s="24" t="s">
        <v>217</v>
      </c>
      <c r="BM84" s="24" t="s">
        <v>218</v>
      </c>
    </row>
    <row r="85" spans="2:65" s="1" customFormat="1" ht="22.5" customHeight="1">
      <c r="B85" s="171"/>
      <c r="C85" s="222" t="s">
        <v>904</v>
      </c>
      <c r="D85" s="222" t="s">
        <v>995</v>
      </c>
      <c r="E85" s="223" t="s">
        <v>219</v>
      </c>
      <c r="F85" s="224" t="s">
        <v>220</v>
      </c>
      <c r="G85" s="225" t="s">
        <v>1039</v>
      </c>
      <c r="H85" s="226">
        <v>6</v>
      </c>
      <c r="I85" s="227"/>
      <c r="J85" s="228">
        <f t="shared" si="0"/>
        <v>0</v>
      </c>
      <c r="K85" s="224" t="s">
        <v>726</v>
      </c>
      <c r="L85" s="229"/>
      <c r="M85" s="230" t="s">
        <v>726</v>
      </c>
      <c r="N85" s="231" t="s">
        <v>762</v>
      </c>
      <c r="O85" s="42"/>
      <c r="P85" s="181">
        <f t="shared" si="1"/>
        <v>0</v>
      </c>
      <c r="Q85" s="181">
        <v>8.0999999999999996E-3</v>
      </c>
      <c r="R85" s="181">
        <f t="shared" si="2"/>
        <v>4.8599999999999997E-2</v>
      </c>
      <c r="S85" s="181">
        <v>0</v>
      </c>
      <c r="T85" s="182">
        <f t="shared" si="3"/>
        <v>0</v>
      </c>
      <c r="AR85" s="24" t="s">
        <v>217</v>
      </c>
      <c r="AT85" s="24" t="s">
        <v>995</v>
      </c>
      <c r="AU85" s="24" t="s">
        <v>802</v>
      </c>
      <c r="AY85" s="24" t="s">
        <v>887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24" t="s">
        <v>799</v>
      </c>
      <c r="BK85" s="183">
        <f t="shared" si="9"/>
        <v>0</v>
      </c>
      <c r="BL85" s="24" t="s">
        <v>217</v>
      </c>
      <c r="BM85" s="24" t="s">
        <v>221</v>
      </c>
    </row>
    <row r="86" spans="2:65" s="1" customFormat="1" ht="31.5" customHeight="1">
      <c r="B86" s="171"/>
      <c r="C86" s="172" t="s">
        <v>894</v>
      </c>
      <c r="D86" s="172" t="s">
        <v>889</v>
      </c>
      <c r="E86" s="173" t="s">
        <v>222</v>
      </c>
      <c r="F86" s="174" t="s">
        <v>223</v>
      </c>
      <c r="G86" s="175" t="s">
        <v>1039</v>
      </c>
      <c r="H86" s="176">
        <v>1</v>
      </c>
      <c r="I86" s="177"/>
      <c r="J86" s="178">
        <f t="shared" si="0"/>
        <v>0</v>
      </c>
      <c r="K86" s="174" t="s">
        <v>893</v>
      </c>
      <c r="L86" s="41"/>
      <c r="M86" s="179" t="s">
        <v>726</v>
      </c>
      <c r="N86" s="180" t="s">
        <v>762</v>
      </c>
      <c r="O86" s="42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4" t="s">
        <v>1282</v>
      </c>
      <c r="AT86" s="24" t="s">
        <v>889</v>
      </c>
      <c r="AU86" s="24" t="s">
        <v>802</v>
      </c>
      <c r="AY86" s="24" t="s">
        <v>887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4" t="s">
        <v>799</v>
      </c>
      <c r="BK86" s="183">
        <f t="shared" si="9"/>
        <v>0</v>
      </c>
      <c r="BL86" s="24" t="s">
        <v>1282</v>
      </c>
      <c r="BM86" s="24" t="s">
        <v>224</v>
      </c>
    </row>
    <row r="87" spans="2:65" s="1" customFormat="1" ht="31.5" customHeight="1">
      <c r="B87" s="171"/>
      <c r="C87" s="172" t="s">
        <v>913</v>
      </c>
      <c r="D87" s="172" t="s">
        <v>889</v>
      </c>
      <c r="E87" s="173" t="s">
        <v>225</v>
      </c>
      <c r="F87" s="174" t="s">
        <v>226</v>
      </c>
      <c r="G87" s="175" t="s">
        <v>1018</v>
      </c>
      <c r="H87" s="176">
        <v>1101</v>
      </c>
      <c r="I87" s="177"/>
      <c r="J87" s="178">
        <f t="shared" si="0"/>
        <v>0</v>
      </c>
      <c r="K87" s="174" t="s">
        <v>893</v>
      </c>
      <c r="L87" s="41"/>
      <c r="M87" s="179" t="s">
        <v>726</v>
      </c>
      <c r="N87" s="180" t="s">
        <v>762</v>
      </c>
      <c r="O87" s="42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4" t="s">
        <v>1282</v>
      </c>
      <c r="AT87" s="24" t="s">
        <v>889</v>
      </c>
      <c r="AU87" s="24" t="s">
        <v>802</v>
      </c>
      <c r="AY87" s="24" t="s">
        <v>887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4" t="s">
        <v>799</v>
      </c>
      <c r="BK87" s="183">
        <f t="shared" si="9"/>
        <v>0</v>
      </c>
      <c r="BL87" s="24" t="s">
        <v>1282</v>
      </c>
      <c r="BM87" s="24" t="s">
        <v>227</v>
      </c>
    </row>
    <row r="88" spans="2:65" s="1" customFormat="1" ht="22.5" customHeight="1">
      <c r="B88" s="171"/>
      <c r="C88" s="222" t="s">
        <v>919</v>
      </c>
      <c r="D88" s="222" t="s">
        <v>995</v>
      </c>
      <c r="E88" s="223" t="s">
        <v>228</v>
      </c>
      <c r="F88" s="224" t="s">
        <v>229</v>
      </c>
      <c r="G88" s="225" t="s">
        <v>1018</v>
      </c>
      <c r="H88" s="226">
        <v>1101</v>
      </c>
      <c r="I88" s="227"/>
      <c r="J88" s="228">
        <f t="shared" si="0"/>
        <v>0</v>
      </c>
      <c r="K88" s="224" t="s">
        <v>726</v>
      </c>
      <c r="L88" s="229"/>
      <c r="M88" s="230" t="s">
        <v>726</v>
      </c>
      <c r="N88" s="231" t="s">
        <v>762</v>
      </c>
      <c r="O88" s="42"/>
      <c r="P88" s="181">
        <f t="shared" si="1"/>
        <v>0</v>
      </c>
      <c r="Q88" s="181">
        <v>1.25E-3</v>
      </c>
      <c r="R88" s="181">
        <f t="shared" si="2"/>
        <v>1.37625</v>
      </c>
      <c r="S88" s="181">
        <v>0</v>
      </c>
      <c r="T88" s="182">
        <f t="shared" si="3"/>
        <v>0</v>
      </c>
      <c r="AR88" s="24" t="s">
        <v>217</v>
      </c>
      <c r="AT88" s="24" t="s">
        <v>995</v>
      </c>
      <c r="AU88" s="24" t="s">
        <v>802</v>
      </c>
      <c r="AY88" s="24" t="s">
        <v>887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4" t="s">
        <v>799</v>
      </c>
      <c r="BK88" s="183">
        <f t="shared" si="9"/>
        <v>0</v>
      </c>
      <c r="BL88" s="24" t="s">
        <v>217</v>
      </c>
      <c r="BM88" s="24" t="s">
        <v>230</v>
      </c>
    </row>
    <row r="89" spans="2:65" s="1" customFormat="1" ht="22.5" customHeight="1">
      <c r="B89" s="171"/>
      <c r="C89" s="172" t="s">
        <v>924</v>
      </c>
      <c r="D89" s="172" t="s">
        <v>889</v>
      </c>
      <c r="E89" s="173" t="s">
        <v>231</v>
      </c>
      <c r="F89" s="174" t="s">
        <v>232</v>
      </c>
      <c r="G89" s="175" t="s">
        <v>1039</v>
      </c>
      <c r="H89" s="176">
        <v>339</v>
      </c>
      <c r="I89" s="177"/>
      <c r="J89" s="178">
        <f t="shared" si="0"/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4" t="s">
        <v>1282</v>
      </c>
      <c r="AT89" s="24" t="s">
        <v>889</v>
      </c>
      <c r="AU89" s="24" t="s">
        <v>802</v>
      </c>
      <c r="AY89" s="24" t="s">
        <v>887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4" t="s">
        <v>799</v>
      </c>
      <c r="BK89" s="183">
        <f t="shared" si="9"/>
        <v>0</v>
      </c>
      <c r="BL89" s="24" t="s">
        <v>1282</v>
      </c>
      <c r="BM89" s="24" t="s">
        <v>233</v>
      </c>
    </row>
    <row r="90" spans="2:65" s="1" customFormat="1" ht="22.5" customHeight="1">
      <c r="B90" s="171"/>
      <c r="C90" s="222" t="s">
        <v>938</v>
      </c>
      <c r="D90" s="222" t="s">
        <v>995</v>
      </c>
      <c r="E90" s="223" t="s">
        <v>234</v>
      </c>
      <c r="F90" s="224" t="s">
        <v>235</v>
      </c>
      <c r="G90" s="225" t="s">
        <v>1039</v>
      </c>
      <c r="H90" s="226">
        <v>339</v>
      </c>
      <c r="I90" s="227"/>
      <c r="J90" s="228">
        <f t="shared" si="0"/>
        <v>0</v>
      </c>
      <c r="K90" s="224" t="s">
        <v>726</v>
      </c>
      <c r="L90" s="229"/>
      <c r="M90" s="230" t="s">
        <v>726</v>
      </c>
      <c r="N90" s="231" t="s">
        <v>762</v>
      </c>
      <c r="O90" s="42"/>
      <c r="P90" s="181">
        <f t="shared" si="1"/>
        <v>0</v>
      </c>
      <c r="Q90" s="181">
        <v>1.0000000000000001E-5</v>
      </c>
      <c r="R90" s="181">
        <f t="shared" si="2"/>
        <v>3.3900000000000002E-3</v>
      </c>
      <c r="S90" s="181">
        <v>0</v>
      </c>
      <c r="T90" s="182">
        <f t="shared" si="3"/>
        <v>0</v>
      </c>
      <c r="AR90" s="24" t="s">
        <v>217</v>
      </c>
      <c r="AT90" s="24" t="s">
        <v>995</v>
      </c>
      <c r="AU90" s="24" t="s">
        <v>802</v>
      </c>
      <c r="AY90" s="24" t="s">
        <v>887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4" t="s">
        <v>799</v>
      </c>
      <c r="BK90" s="183">
        <f t="shared" si="9"/>
        <v>0</v>
      </c>
      <c r="BL90" s="24" t="s">
        <v>217</v>
      </c>
      <c r="BM90" s="24" t="s">
        <v>236</v>
      </c>
    </row>
    <row r="91" spans="2:65" s="1" customFormat="1" ht="22.5" customHeight="1">
      <c r="B91" s="171"/>
      <c r="C91" s="222" t="s">
        <v>943</v>
      </c>
      <c r="D91" s="222" t="s">
        <v>995</v>
      </c>
      <c r="E91" s="223" t="s">
        <v>237</v>
      </c>
      <c r="F91" s="224" t="s">
        <v>238</v>
      </c>
      <c r="G91" s="225" t="s">
        <v>1039</v>
      </c>
      <c r="H91" s="226">
        <v>6</v>
      </c>
      <c r="I91" s="227"/>
      <c r="J91" s="228">
        <f t="shared" si="0"/>
        <v>0</v>
      </c>
      <c r="K91" s="224" t="s">
        <v>726</v>
      </c>
      <c r="L91" s="229"/>
      <c r="M91" s="230" t="s">
        <v>726</v>
      </c>
      <c r="N91" s="231" t="s">
        <v>762</v>
      </c>
      <c r="O91" s="42"/>
      <c r="P91" s="181">
        <f t="shared" si="1"/>
        <v>0</v>
      </c>
      <c r="Q91" s="181">
        <v>2.9999999999999997E-4</v>
      </c>
      <c r="R91" s="181">
        <f t="shared" si="2"/>
        <v>1.8E-3</v>
      </c>
      <c r="S91" s="181">
        <v>0</v>
      </c>
      <c r="T91" s="182">
        <f t="shared" si="3"/>
        <v>0</v>
      </c>
      <c r="AR91" s="24" t="s">
        <v>217</v>
      </c>
      <c r="AT91" s="24" t="s">
        <v>995</v>
      </c>
      <c r="AU91" s="24" t="s">
        <v>802</v>
      </c>
      <c r="AY91" s="24" t="s">
        <v>887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4" t="s">
        <v>799</v>
      </c>
      <c r="BK91" s="183">
        <f t="shared" si="9"/>
        <v>0</v>
      </c>
      <c r="BL91" s="24" t="s">
        <v>217</v>
      </c>
      <c r="BM91" s="24" t="s">
        <v>239</v>
      </c>
    </row>
    <row r="92" spans="2:65" s="10" customFormat="1" ht="29.85" customHeight="1">
      <c r="B92" s="157"/>
      <c r="D92" s="168" t="s">
        <v>790</v>
      </c>
      <c r="E92" s="169" t="s">
        <v>240</v>
      </c>
      <c r="F92" s="169" t="s">
        <v>241</v>
      </c>
      <c r="I92" s="160"/>
      <c r="J92" s="170">
        <f>BK92</f>
        <v>0</v>
      </c>
      <c r="L92" s="157"/>
      <c r="M92" s="162"/>
      <c r="N92" s="163"/>
      <c r="O92" s="163"/>
      <c r="P92" s="164">
        <f>SUM(P93:P116)</f>
        <v>0</v>
      </c>
      <c r="Q92" s="163"/>
      <c r="R92" s="164">
        <f>SUM(R93:R116)</f>
        <v>52.975649599999997</v>
      </c>
      <c r="S92" s="163"/>
      <c r="T92" s="165">
        <f>SUM(T93:T116)</f>
        <v>0</v>
      </c>
      <c r="AR92" s="158" t="s">
        <v>904</v>
      </c>
      <c r="AT92" s="166" t="s">
        <v>790</v>
      </c>
      <c r="AU92" s="166" t="s">
        <v>799</v>
      </c>
      <c r="AY92" s="158" t="s">
        <v>887</v>
      </c>
      <c r="BK92" s="167">
        <f>SUM(BK93:BK116)</f>
        <v>0</v>
      </c>
    </row>
    <row r="93" spans="2:65" s="1" customFormat="1" ht="22.5" customHeight="1">
      <c r="B93" s="171"/>
      <c r="C93" s="172" t="s">
        <v>949</v>
      </c>
      <c r="D93" s="172" t="s">
        <v>889</v>
      </c>
      <c r="E93" s="173" t="s">
        <v>242</v>
      </c>
      <c r="F93" s="174" t="s">
        <v>243</v>
      </c>
      <c r="G93" s="175" t="s">
        <v>244</v>
      </c>
      <c r="H93" s="176">
        <v>0.36699999999999999</v>
      </c>
      <c r="I93" s="177"/>
      <c r="J93" s="178">
        <f t="shared" ref="J93:J116" si="10">ROUND(I93*H93,2)</f>
        <v>0</v>
      </c>
      <c r="K93" s="174" t="s">
        <v>893</v>
      </c>
      <c r="L93" s="41"/>
      <c r="M93" s="179" t="s">
        <v>726</v>
      </c>
      <c r="N93" s="180" t="s">
        <v>762</v>
      </c>
      <c r="O93" s="42"/>
      <c r="P93" s="181">
        <f t="shared" ref="P93:P116" si="11">O93*H93</f>
        <v>0</v>
      </c>
      <c r="Q93" s="181">
        <v>8.8000000000000005E-3</v>
      </c>
      <c r="R93" s="181">
        <f t="shared" ref="R93:R116" si="12">Q93*H93</f>
        <v>3.2296E-3</v>
      </c>
      <c r="S93" s="181">
        <v>0</v>
      </c>
      <c r="T93" s="182">
        <f t="shared" ref="T93:T116" si="13">S93*H93</f>
        <v>0</v>
      </c>
      <c r="AR93" s="24" t="s">
        <v>1282</v>
      </c>
      <c r="AT93" s="24" t="s">
        <v>889</v>
      </c>
      <c r="AU93" s="24" t="s">
        <v>802</v>
      </c>
      <c r="AY93" s="24" t="s">
        <v>887</v>
      </c>
      <c r="BE93" s="183">
        <f t="shared" ref="BE93:BE116" si="14">IF(N93="základní",J93,0)</f>
        <v>0</v>
      </c>
      <c r="BF93" s="183">
        <f t="shared" ref="BF93:BF116" si="15">IF(N93="snížená",J93,0)</f>
        <v>0</v>
      </c>
      <c r="BG93" s="183">
        <f t="shared" ref="BG93:BG116" si="16">IF(N93="zákl. přenesená",J93,0)</f>
        <v>0</v>
      </c>
      <c r="BH93" s="183">
        <f t="shared" ref="BH93:BH116" si="17">IF(N93="sníž. přenesená",J93,0)</f>
        <v>0</v>
      </c>
      <c r="BI93" s="183">
        <f t="shared" ref="BI93:BI116" si="18">IF(N93="nulová",J93,0)</f>
        <v>0</v>
      </c>
      <c r="BJ93" s="24" t="s">
        <v>799</v>
      </c>
      <c r="BK93" s="183">
        <f t="shared" ref="BK93:BK116" si="19">ROUND(I93*H93,2)</f>
        <v>0</v>
      </c>
      <c r="BL93" s="24" t="s">
        <v>1282</v>
      </c>
      <c r="BM93" s="24" t="s">
        <v>245</v>
      </c>
    </row>
    <row r="94" spans="2:65" s="1" customFormat="1" ht="44.25" customHeight="1">
      <c r="B94" s="171"/>
      <c r="C94" s="172" t="s">
        <v>954</v>
      </c>
      <c r="D94" s="172" t="s">
        <v>889</v>
      </c>
      <c r="E94" s="173" t="s">
        <v>246</v>
      </c>
      <c r="F94" s="174" t="s">
        <v>247</v>
      </c>
      <c r="G94" s="175" t="s">
        <v>892</v>
      </c>
      <c r="H94" s="176">
        <v>5</v>
      </c>
      <c r="I94" s="177"/>
      <c r="J94" s="178">
        <f t="shared" si="10"/>
        <v>0</v>
      </c>
      <c r="K94" s="174" t="s">
        <v>893</v>
      </c>
      <c r="L94" s="41"/>
      <c r="M94" s="179" t="s">
        <v>726</v>
      </c>
      <c r="N94" s="180" t="s">
        <v>762</v>
      </c>
      <c r="O94" s="42"/>
      <c r="P94" s="181">
        <f t="shared" si="11"/>
        <v>0</v>
      </c>
      <c r="Q94" s="181">
        <v>0</v>
      </c>
      <c r="R94" s="181">
        <f t="shared" si="12"/>
        <v>0</v>
      </c>
      <c r="S94" s="181">
        <v>0</v>
      </c>
      <c r="T94" s="182">
        <f t="shared" si="13"/>
        <v>0</v>
      </c>
      <c r="AR94" s="24" t="s">
        <v>1282</v>
      </c>
      <c r="AT94" s="24" t="s">
        <v>889</v>
      </c>
      <c r="AU94" s="24" t="s">
        <v>802</v>
      </c>
      <c r="AY94" s="24" t="s">
        <v>887</v>
      </c>
      <c r="BE94" s="183">
        <f t="shared" si="14"/>
        <v>0</v>
      </c>
      <c r="BF94" s="183">
        <f t="shared" si="15"/>
        <v>0</v>
      </c>
      <c r="BG94" s="183">
        <f t="shared" si="16"/>
        <v>0</v>
      </c>
      <c r="BH94" s="183">
        <f t="shared" si="17"/>
        <v>0</v>
      </c>
      <c r="BI94" s="183">
        <f t="shared" si="18"/>
        <v>0</v>
      </c>
      <c r="BJ94" s="24" t="s">
        <v>799</v>
      </c>
      <c r="BK94" s="183">
        <f t="shared" si="19"/>
        <v>0</v>
      </c>
      <c r="BL94" s="24" t="s">
        <v>1282</v>
      </c>
      <c r="BM94" s="24" t="s">
        <v>248</v>
      </c>
    </row>
    <row r="95" spans="2:65" s="1" customFormat="1" ht="44.25" customHeight="1">
      <c r="B95" s="171"/>
      <c r="C95" s="172" t="s">
        <v>960</v>
      </c>
      <c r="D95" s="172" t="s">
        <v>889</v>
      </c>
      <c r="E95" s="173" t="s">
        <v>249</v>
      </c>
      <c r="F95" s="174" t="s">
        <v>250</v>
      </c>
      <c r="G95" s="175" t="s">
        <v>892</v>
      </c>
      <c r="H95" s="176">
        <v>12</v>
      </c>
      <c r="I95" s="177"/>
      <c r="J95" s="178">
        <f t="shared" si="10"/>
        <v>0</v>
      </c>
      <c r="K95" s="174" t="s">
        <v>893</v>
      </c>
      <c r="L95" s="41"/>
      <c r="M95" s="179" t="s">
        <v>726</v>
      </c>
      <c r="N95" s="180" t="s">
        <v>762</v>
      </c>
      <c r="O95" s="42"/>
      <c r="P95" s="181">
        <f t="shared" si="11"/>
        <v>0</v>
      </c>
      <c r="Q95" s="181">
        <v>0</v>
      </c>
      <c r="R95" s="181">
        <f t="shared" si="12"/>
        <v>0</v>
      </c>
      <c r="S95" s="181">
        <v>0</v>
      </c>
      <c r="T95" s="182">
        <f t="shared" si="13"/>
        <v>0</v>
      </c>
      <c r="AR95" s="24" t="s">
        <v>1282</v>
      </c>
      <c r="AT95" s="24" t="s">
        <v>889</v>
      </c>
      <c r="AU95" s="24" t="s">
        <v>802</v>
      </c>
      <c r="AY95" s="24" t="s">
        <v>887</v>
      </c>
      <c r="BE95" s="183">
        <f t="shared" si="14"/>
        <v>0</v>
      </c>
      <c r="BF95" s="183">
        <f t="shared" si="15"/>
        <v>0</v>
      </c>
      <c r="BG95" s="183">
        <f t="shared" si="16"/>
        <v>0</v>
      </c>
      <c r="BH95" s="183">
        <f t="shared" si="17"/>
        <v>0</v>
      </c>
      <c r="BI95" s="183">
        <f t="shared" si="18"/>
        <v>0</v>
      </c>
      <c r="BJ95" s="24" t="s">
        <v>799</v>
      </c>
      <c r="BK95" s="183">
        <f t="shared" si="19"/>
        <v>0</v>
      </c>
      <c r="BL95" s="24" t="s">
        <v>1282</v>
      </c>
      <c r="BM95" s="24" t="s">
        <v>251</v>
      </c>
    </row>
    <row r="96" spans="2:65" s="1" customFormat="1" ht="31.5" customHeight="1">
      <c r="B96" s="171"/>
      <c r="C96" s="172" t="s">
        <v>967</v>
      </c>
      <c r="D96" s="172" t="s">
        <v>889</v>
      </c>
      <c r="E96" s="173" t="s">
        <v>252</v>
      </c>
      <c r="F96" s="174" t="s">
        <v>253</v>
      </c>
      <c r="G96" s="175" t="s">
        <v>892</v>
      </c>
      <c r="H96" s="176">
        <v>22</v>
      </c>
      <c r="I96" s="177"/>
      <c r="J96" s="178">
        <f t="shared" si="10"/>
        <v>0</v>
      </c>
      <c r="K96" s="174" t="s">
        <v>893</v>
      </c>
      <c r="L96" s="41"/>
      <c r="M96" s="179" t="s">
        <v>726</v>
      </c>
      <c r="N96" s="180" t="s">
        <v>762</v>
      </c>
      <c r="O96" s="42"/>
      <c r="P96" s="181">
        <f t="shared" si="11"/>
        <v>0</v>
      </c>
      <c r="Q96" s="181">
        <v>0</v>
      </c>
      <c r="R96" s="181">
        <f t="shared" si="12"/>
        <v>0</v>
      </c>
      <c r="S96" s="181">
        <v>0</v>
      </c>
      <c r="T96" s="182">
        <f t="shared" si="13"/>
        <v>0</v>
      </c>
      <c r="AR96" s="24" t="s">
        <v>1282</v>
      </c>
      <c r="AT96" s="24" t="s">
        <v>889</v>
      </c>
      <c r="AU96" s="24" t="s">
        <v>802</v>
      </c>
      <c r="AY96" s="24" t="s">
        <v>887</v>
      </c>
      <c r="BE96" s="183">
        <f t="shared" si="14"/>
        <v>0</v>
      </c>
      <c r="BF96" s="183">
        <f t="shared" si="15"/>
        <v>0</v>
      </c>
      <c r="BG96" s="183">
        <f t="shared" si="16"/>
        <v>0</v>
      </c>
      <c r="BH96" s="183">
        <f t="shared" si="17"/>
        <v>0</v>
      </c>
      <c r="BI96" s="183">
        <f t="shared" si="18"/>
        <v>0</v>
      </c>
      <c r="BJ96" s="24" t="s">
        <v>799</v>
      </c>
      <c r="BK96" s="183">
        <f t="shared" si="19"/>
        <v>0</v>
      </c>
      <c r="BL96" s="24" t="s">
        <v>1282</v>
      </c>
      <c r="BM96" s="24" t="s">
        <v>254</v>
      </c>
    </row>
    <row r="97" spans="2:65" s="1" customFormat="1" ht="44.25" customHeight="1">
      <c r="B97" s="171"/>
      <c r="C97" s="172" t="s">
        <v>973</v>
      </c>
      <c r="D97" s="172" t="s">
        <v>889</v>
      </c>
      <c r="E97" s="173" t="s">
        <v>255</v>
      </c>
      <c r="F97" s="174" t="s">
        <v>256</v>
      </c>
      <c r="G97" s="175" t="s">
        <v>927</v>
      </c>
      <c r="H97" s="176">
        <v>6</v>
      </c>
      <c r="I97" s="177"/>
      <c r="J97" s="178">
        <f t="shared" si="10"/>
        <v>0</v>
      </c>
      <c r="K97" s="174" t="s">
        <v>893</v>
      </c>
      <c r="L97" s="41"/>
      <c r="M97" s="179" t="s">
        <v>726</v>
      </c>
      <c r="N97" s="180" t="s">
        <v>762</v>
      </c>
      <c r="O97" s="42"/>
      <c r="P97" s="181">
        <f t="shared" si="11"/>
        <v>0</v>
      </c>
      <c r="Q97" s="181">
        <v>0</v>
      </c>
      <c r="R97" s="181">
        <f t="shared" si="12"/>
        <v>0</v>
      </c>
      <c r="S97" s="181">
        <v>0</v>
      </c>
      <c r="T97" s="182">
        <f t="shared" si="13"/>
        <v>0</v>
      </c>
      <c r="AR97" s="24" t="s">
        <v>1282</v>
      </c>
      <c r="AT97" s="24" t="s">
        <v>889</v>
      </c>
      <c r="AU97" s="24" t="s">
        <v>802</v>
      </c>
      <c r="AY97" s="24" t="s">
        <v>887</v>
      </c>
      <c r="BE97" s="183">
        <f t="shared" si="14"/>
        <v>0</v>
      </c>
      <c r="BF97" s="183">
        <f t="shared" si="15"/>
        <v>0</v>
      </c>
      <c r="BG97" s="183">
        <f t="shared" si="16"/>
        <v>0</v>
      </c>
      <c r="BH97" s="183">
        <f t="shared" si="17"/>
        <v>0</v>
      </c>
      <c r="BI97" s="183">
        <f t="shared" si="18"/>
        <v>0</v>
      </c>
      <c r="BJ97" s="24" t="s">
        <v>799</v>
      </c>
      <c r="BK97" s="183">
        <f t="shared" si="19"/>
        <v>0</v>
      </c>
      <c r="BL97" s="24" t="s">
        <v>1282</v>
      </c>
      <c r="BM97" s="24" t="s">
        <v>257</v>
      </c>
    </row>
    <row r="98" spans="2:65" s="1" customFormat="1" ht="31.5" customHeight="1">
      <c r="B98" s="171"/>
      <c r="C98" s="172" t="s">
        <v>732</v>
      </c>
      <c r="D98" s="172" t="s">
        <v>889</v>
      </c>
      <c r="E98" s="173" t="s">
        <v>258</v>
      </c>
      <c r="F98" s="174" t="s">
        <v>259</v>
      </c>
      <c r="G98" s="175" t="s">
        <v>927</v>
      </c>
      <c r="H98" s="176">
        <v>1.2</v>
      </c>
      <c r="I98" s="177"/>
      <c r="J98" s="178">
        <f t="shared" si="10"/>
        <v>0</v>
      </c>
      <c r="K98" s="174" t="s">
        <v>893</v>
      </c>
      <c r="L98" s="41"/>
      <c r="M98" s="179" t="s">
        <v>726</v>
      </c>
      <c r="N98" s="180" t="s">
        <v>762</v>
      </c>
      <c r="O98" s="42"/>
      <c r="P98" s="181">
        <f t="shared" si="11"/>
        <v>0</v>
      </c>
      <c r="Q98" s="181">
        <v>0</v>
      </c>
      <c r="R98" s="181">
        <f t="shared" si="12"/>
        <v>0</v>
      </c>
      <c r="S98" s="181">
        <v>0</v>
      </c>
      <c r="T98" s="182">
        <f t="shared" si="13"/>
        <v>0</v>
      </c>
      <c r="AR98" s="24" t="s">
        <v>1282</v>
      </c>
      <c r="AT98" s="24" t="s">
        <v>889</v>
      </c>
      <c r="AU98" s="24" t="s">
        <v>802</v>
      </c>
      <c r="AY98" s="24" t="s">
        <v>887</v>
      </c>
      <c r="BE98" s="183">
        <f t="shared" si="14"/>
        <v>0</v>
      </c>
      <c r="BF98" s="183">
        <f t="shared" si="15"/>
        <v>0</v>
      </c>
      <c r="BG98" s="183">
        <f t="shared" si="16"/>
        <v>0</v>
      </c>
      <c r="BH98" s="183">
        <f t="shared" si="17"/>
        <v>0</v>
      </c>
      <c r="BI98" s="183">
        <f t="shared" si="18"/>
        <v>0</v>
      </c>
      <c r="BJ98" s="24" t="s">
        <v>799</v>
      </c>
      <c r="BK98" s="183">
        <f t="shared" si="19"/>
        <v>0</v>
      </c>
      <c r="BL98" s="24" t="s">
        <v>1282</v>
      </c>
      <c r="BM98" s="24" t="s">
        <v>260</v>
      </c>
    </row>
    <row r="99" spans="2:65" s="1" customFormat="1" ht="44.25" customHeight="1">
      <c r="B99" s="171"/>
      <c r="C99" s="172" t="s">
        <v>982</v>
      </c>
      <c r="D99" s="172" t="s">
        <v>889</v>
      </c>
      <c r="E99" s="173" t="s">
        <v>261</v>
      </c>
      <c r="F99" s="174" t="s">
        <v>262</v>
      </c>
      <c r="G99" s="175" t="s">
        <v>1018</v>
      </c>
      <c r="H99" s="176">
        <v>367</v>
      </c>
      <c r="I99" s="177"/>
      <c r="J99" s="178">
        <f t="shared" si="10"/>
        <v>0</v>
      </c>
      <c r="K99" s="174" t="s">
        <v>893</v>
      </c>
      <c r="L99" s="41"/>
      <c r="M99" s="179" t="s">
        <v>726</v>
      </c>
      <c r="N99" s="180" t="s">
        <v>762</v>
      </c>
      <c r="O99" s="42"/>
      <c r="P99" s="181">
        <f t="shared" si="11"/>
        <v>0</v>
      </c>
      <c r="Q99" s="181">
        <v>0</v>
      </c>
      <c r="R99" s="181">
        <f t="shared" si="12"/>
        <v>0</v>
      </c>
      <c r="S99" s="181">
        <v>0</v>
      </c>
      <c r="T99" s="182">
        <f t="shared" si="13"/>
        <v>0</v>
      </c>
      <c r="AR99" s="24" t="s">
        <v>1282</v>
      </c>
      <c r="AT99" s="24" t="s">
        <v>889</v>
      </c>
      <c r="AU99" s="24" t="s">
        <v>802</v>
      </c>
      <c r="AY99" s="24" t="s">
        <v>887</v>
      </c>
      <c r="BE99" s="183">
        <f t="shared" si="14"/>
        <v>0</v>
      </c>
      <c r="BF99" s="183">
        <f t="shared" si="15"/>
        <v>0</v>
      </c>
      <c r="BG99" s="183">
        <f t="shared" si="16"/>
        <v>0</v>
      </c>
      <c r="BH99" s="183">
        <f t="shared" si="17"/>
        <v>0</v>
      </c>
      <c r="BI99" s="183">
        <f t="shared" si="18"/>
        <v>0</v>
      </c>
      <c r="BJ99" s="24" t="s">
        <v>799</v>
      </c>
      <c r="BK99" s="183">
        <f t="shared" si="19"/>
        <v>0</v>
      </c>
      <c r="BL99" s="24" t="s">
        <v>1282</v>
      </c>
      <c r="BM99" s="24" t="s">
        <v>263</v>
      </c>
    </row>
    <row r="100" spans="2:65" s="1" customFormat="1" ht="31.5" customHeight="1">
      <c r="B100" s="171"/>
      <c r="C100" s="172" t="s">
        <v>994</v>
      </c>
      <c r="D100" s="172" t="s">
        <v>889</v>
      </c>
      <c r="E100" s="173" t="s">
        <v>264</v>
      </c>
      <c r="F100" s="174" t="s">
        <v>265</v>
      </c>
      <c r="G100" s="175" t="s">
        <v>1039</v>
      </c>
      <c r="H100" s="176">
        <v>2</v>
      </c>
      <c r="I100" s="177"/>
      <c r="J100" s="178">
        <f t="shared" si="10"/>
        <v>0</v>
      </c>
      <c r="K100" s="174" t="s">
        <v>893</v>
      </c>
      <c r="L100" s="41"/>
      <c r="M100" s="179" t="s">
        <v>726</v>
      </c>
      <c r="N100" s="180" t="s">
        <v>762</v>
      </c>
      <c r="O100" s="42"/>
      <c r="P100" s="181">
        <f t="shared" si="11"/>
        <v>0</v>
      </c>
      <c r="Q100" s="181">
        <v>0</v>
      </c>
      <c r="R100" s="181">
        <f t="shared" si="12"/>
        <v>0</v>
      </c>
      <c r="S100" s="181">
        <v>0</v>
      </c>
      <c r="T100" s="182">
        <f t="shared" si="13"/>
        <v>0</v>
      </c>
      <c r="AR100" s="24" t="s">
        <v>1282</v>
      </c>
      <c r="AT100" s="24" t="s">
        <v>889</v>
      </c>
      <c r="AU100" s="24" t="s">
        <v>802</v>
      </c>
      <c r="AY100" s="24" t="s">
        <v>887</v>
      </c>
      <c r="BE100" s="183">
        <f t="shared" si="14"/>
        <v>0</v>
      </c>
      <c r="BF100" s="183">
        <f t="shared" si="15"/>
        <v>0</v>
      </c>
      <c r="BG100" s="183">
        <f t="shared" si="16"/>
        <v>0</v>
      </c>
      <c r="BH100" s="183">
        <f t="shared" si="17"/>
        <v>0</v>
      </c>
      <c r="BI100" s="183">
        <f t="shared" si="18"/>
        <v>0</v>
      </c>
      <c r="BJ100" s="24" t="s">
        <v>799</v>
      </c>
      <c r="BK100" s="183">
        <f t="shared" si="19"/>
        <v>0</v>
      </c>
      <c r="BL100" s="24" t="s">
        <v>1282</v>
      </c>
      <c r="BM100" s="24" t="s">
        <v>266</v>
      </c>
    </row>
    <row r="101" spans="2:65" s="1" customFormat="1" ht="44.25" customHeight="1">
      <c r="B101" s="171"/>
      <c r="C101" s="172" t="s">
        <v>1000</v>
      </c>
      <c r="D101" s="172" t="s">
        <v>889</v>
      </c>
      <c r="E101" s="173" t="s">
        <v>267</v>
      </c>
      <c r="F101" s="174" t="s">
        <v>268</v>
      </c>
      <c r="G101" s="175" t="s">
        <v>1018</v>
      </c>
      <c r="H101" s="176">
        <v>297</v>
      </c>
      <c r="I101" s="177"/>
      <c r="J101" s="178">
        <f t="shared" si="10"/>
        <v>0</v>
      </c>
      <c r="K101" s="174" t="s">
        <v>893</v>
      </c>
      <c r="L101" s="41"/>
      <c r="M101" s="179" t="s">
        <v>726</v>
      </c>
      <c r="N101" s="180" t="s">
        <v>762</v>
      </c>
      <c r="O101" s="42"/>
      <c r="P101" s="181">
        <f t="shared" si="11"/>
        <v>0</v>
      </c>
      <c r="Q101" s="181">
        <v>7.8E-2</v>
      </c>
      <c r="R101" s="181">
        <f t="shared" si="12"/>
        <v>23.166</v>
      </c>
      <c r="S101" s="181">
        <v>0</v>
      </c>
      <c r="T101" s="182">
        <f t="shared" si="13"/>
        <v>0</v>
      </c>
      <c r="AR101" s="24" t="s">
        <v>1282</v>
      </c>
      <c r="AT101" s="24" t="s">
        <v>889</v>
      </c>
      <c r="AU101" s="24" t="s">
        <v>802</v>
      </c>
      <c r="AY101" s="24" t="s">
        <v>887</v>
      </c>
      <c r="BE101" s="183">
        <f t="shared" si="14"/>
        <v>0</v>
      </c>
      <c r="BF101" s="183">
        <f t="shared" si="15"/>
        <v>0</v>
      </c>
      <c r="BG101" s="183">
        <f t="shared" si="16"/>
        <v>0</v>
      </c>
      <c r="BH101" s="183">
        <f t="shared" si="17"/>
        <v>0</v>
      </c>
      <c r="BI101" s="183">
        <f t="shared" si="18"/>
        <v>0</v>
      </c>
      <c r="BJ101" s="24" t="s">
        <v>799</v>
      </c>
      <c r="BK101" s="183">
        <f t="shared" si="19"/>
        <v>0</v>
      </c>
      <c r="BL101" s="24" t="s">
        <v>1282</v>
      </c>
      <c r="BM101" s="24" t="s">
        <v>269</v>
      </c>
    </row>
    <row r="102" spans="2:65" s="1" customFormat="1" ht="22.5" customHeight="1">
      <c r="B102" s="171"/>
      <c r="C102" s="222" t="s">
        <v>1015</v>
      </c>
      <c r="D102" s="222" t="s">
        <v>995</v>
      </c>
      <c r="E102" s="223" t="s">
        <v>270</v>
      </c>
      <c r="F102" s="224" t="s">
        <v>271</v>
      </c>
      <c r="G102" s="225" t="s">
        <v>1039</v>
      </c>
      <c r="H102" s="226">
        <v>594</v>
      </c>
      <c r="I102" s="227"/>
      <c r="J102" s="228">
        <f t="shared" si="10"/>
        <v>0</v>
      </c>
      <c r="K102" s="224" t="s">
        <v>893</v>
      </c>
      <c r="L102" s="229"/>
      <c r="M102" s="230" t="s">
        <v>726</v>
      </c>
      <c r="N102" s="231" t="s">
        <v>762</v>
      </c>
      <c r="O102" s="42"/>
      <c r="P102" s="181">
        <f t="shared" si="11"/>
        <v>0</v>
      </c>
      <c r="Q102" s="181">
        <v>1.12E-2</v>
      </c>
      <c r="R102" s="181">
        <f t="shared" si="12"/>
        <v>6.6528</v>
      </c>
      <c r="S102" s="181">
        <v>0</v>
      </c>
      <c r="T102" s="182">
        <f t="shared" si="13"/>
        <v>0</v>
      </c>
      <c r="AR102" s="24" t="s">
        <v>217</v>
      </c>
      <c r="AT102" s="24" t="s">
        <v>995</v>
      </c>
      <c r="AU102" s="24" t="s">
        <v>802</v>
      </c>
      <c r="AY102" s="24" t="s">
        <v>887</v>
      </c>
      <c r="BE102" s="183">
        <f t="shared" si="14"/>
        <v>0</v>
      </c>
      <c r="BF102" s="183">
        <f t="shared" si="15"/>
        <v>0</v>
      </c>
      <c r="BG102" s="183">
        <f t="shared" si="16"/>
        <v>0</v>
      </c>
      <c r="BH102" s="183">
        <f t="shared" si="17"/>
        <v>0</v>
      </c>
      <c r="BI102" s="183">
        <f t="shared" si="18"/>
        <v>0</v>
      </c>
      <c r="BJ102" s="24" t="s">
        <v>799</v>
      </c>
      <c r="BK102" s="183">
        <f t="shared" si="19"/>
        <v>0</v>
      </c>
      <c r="BL102" s="24" t="s">
        <v>217</v>
      </c>
      <c r="BM102" s="24" t="s">
        <v>272</v>
      </c>
    </row>
    <row r="103" spans="2:65" s="1" customFormat="1" ht="57" customHeight="1">
      <c r="B103" s="171"/>
      <c r="C103" s="172" t="s">
        <v>1023</v>
      </c>
      <c r="D103" s="172" t="s">
        <v>889</v>
      </c>
      <c r="E103" s="173" t="s">
        <v>273</v>
      </c>
      <c r="F103" s="174" t="s">
        <v>274</v>
      </c>
      <c r="G103" s="175" t="s">
        <v>1018</v>
      </c>
      <c r="H103" s="176">
        <v>125</v>
      </c>
      <c r="I103" s="177"/>
      <c r="J103" s="178">
        <f t="shared" si="10"/>
        <v>0</v>
      </c>
      <c r="K103" s="174" t="s">
        <v>893</v>
      </c>
      <c r="L103" s="41"/>
      <c r="M103" s="179" t="s">
        <v>726</v>
      </c>
      <c r="N103" s="180" t="s">
        <v>762</v>
      </c>
      <c r="O103" s="42"/>
      <c r="P103" s="181">
        <f t="shared" si="11"/>
        <v>0</v>
      </c>
      <c r="Q103" s="181">
        <v>1.387E-2</v>
      </c>
      <c r="R103" s="181">
        <f t="shared" si="12"/>
        <v>1.7337500000000001</v>
      </c>
      <c r="S103" s="181">
        <v>0</v>
      </c>
      <c r="T103" s="182">
        <f t="shared" si="13"/>
        <v>0</v>
      </c>
      <c r="AR103" s="24" t="s">
        <v>1282</v>
      </c>
      <c r="AT103" s="24" t="s">
        <v>889</v>
      </c>
      <c r="AU103" s="24" t="s">
        <v>802</v>
      </c>
      <c r="AY103" s="24" t="s">
        <v>887</v>
      </c>
      <c r="BE103" s="183">
        <f t="shared" si="14"/>
        <v>0</v>
      </c>
      <c r="BF103" s="183">
        <f t="shared" si="15"/>
        <v>0</v>
      </c>
      <c r="BG103" s="183">
        <f t="shared" si="16"/>
        <v>0</v>
      </c>
      <c r="BH103" s="183">
        <f t="shared" si="17"/>
        <v>0</v>
      </c>
      <c r="BI103" s="183">
        <f t="shared" si="18"/>
        <v>0</v>
      </c>
      <c r="BJ103" s="24" t="s">
        <v>799</v>
      </c>
      <c r="BK103" s="183">
        <f t="shared" si="19"/>
        <v>0</v>
      </c>
      <c r="BL103" s="24" t="s">
        <v>1282</v>
      </c>
      <c r="BM103" s="24" t="s">
        <v>275</v>
      </c>
    </row>
    <row r="104" spans="2:65" s="1" customFormat="1" ht="22.5" customHeight="1">
      <c r="B104" s="171"/>
      <c r="C104" s="172" t="s">
        <v>731</v>
      </c>
      <c r="D104" s="172" t="s">
        <v>889</v>
      </c>
      <c r="E104" s="173" t="s">
        <v>276</v>
      </c>
      <c r="F104" s="174" t="s">
        <v>277</v>
      </c>
      <c r="G104" s="175" t="s">
        <v>1018</v>
      </c>
      <c r="H104" s="176">
        <v>15</v>
      </c>
      <c r="I104" s="177"/>
      <c r="J104" s="178">
        <f t="shared" si="10"/>
        <v>0</v>
      </c>
      <c r="K104" s="174" t="s">
        <v>893</v>
      </c>
      <c r="L104" s="41"/>
      <c r="M104" s="179" t="s">
        <v>726</v>
      </c>
      <c r="N104" s="180" t="s">
        <v>762</v>
      </c>
      <c r="O104" s="42"/>
      <c r="P104" s="181">
        <f t="shared" si="11"/>
        <v>0</v>
      </c>
      <c r="Q104" s="181">
        <v>1.4E-2</v>
      </c>
      <c r="R104" s="181">
        <f t="shared" si="12"/>
        <v>0.21</v>
      </c>
      <c r="S104" s="181">
        <v>0</v>
      </c>
      <c r="T104" s="182">
        <f t="shared" si="13"/>
        <v>0</v>
      </c>
      <c r="AR104" s="24" t="s">
        <v>1282</v>
      </c>
      <c r="AT104" s="24" t="s">
        <v>889</v>
      </c>
      <c r="AU104" s="24" t="s">
        <v>802</v>
      </c>
      <c r="AY104" s="24" t="s">
        <v>887</v>
      </c>
      <c r="BE104" s="183">
        <f t="shared" si="14"/>
        <v>0</v>
      </c>
      <c r="BF104" s="183">
        <f t="shared" si="15"/>
        <v>0</v>
      </c>
      <c r="BG104" s="183">
        <f t="shared" si="16"/>
        <v>0</v>
      </c>
      <c r="BH104" s="183">
        <f t="shared" si="17"/>
        <v>0</v>
      </c>
      <c r="BI104" s="183">
        <f t="shared" si="18"/>
        <v>0</v>
      </c>
      <c r="BJ104" s="24" t="s">
        <v>799</v>
      </c>
      <c r="BK104" s="183">
        <f t="shared" si="19"/>
        <v>0</v>
      </c>
      <c r="BL104" s="24" t="s">
        <v>1282</v>
      </c>
      <c r="BM104" s="24" t="s">
        <v>278</v>
      </c>
    </row>
    <row r="105" spans="2:65" s="1" customFormat="1" ht="44.25" customHeight="1">
      <c r="B105" s="171"/>
      <c r="C105" s="172" t="s">
        <v>1036</v>
      </c>
      <c r="D105" s="172" t="s">
        <v>889</v>
      </c>
      <c r="E105" s="173" t="s">
        <v>279</v>
      </c>
      <c r="F105" s="174" t="s">
        <v>280</v>
      </c>
      <c r="G105" s="175" t="s">
        <v>1018</v>
      </c>
      <c r="H105" s="176">
        <v>77</v>
      </c>
      <c r="I105" s="177"/>
      <c r="J105" s="178">
        <f t="shared" si="10"/>
        <v>0</v>
      </c>
      <c r="K105" s="174" t="s">
        <v>893</v>
      </c>
      <c r="L105" s="41"/>
      <c r="M105" s="179" t="s">
        <v>726</v>
      </c>
      <c r="N105" s="180" t="s">
        <v>762</v>
      </c>
      <c r="O105" s="42"/>
      <c r="P105" s="181">
        <f t="shared" si="11"/>
        <v>0</v>
      </c>
      <c r="Q105" s="181">
        <v>0.27030999999999999</v>
      </c>
      <c r="R105" s="181">
        <f t="shared" si="12"/>
        <v>20.813869999999998</v>
      </c>
      <c r="S105" s="181">
        <v>0</v>
      </c>
      <c r="T105" s="182">
        <f t="shared" si="13"/>
        <v>0</v>
      </c>
      <c r="AR105" s="24" t="s">
        <v>1282</v>
      </c>
      <c r="AT105" s="24" t="s">
        <v>889</v>
      </c>
      <c r="AU105" s="24" t="s">
        <v>802</v>
      </c>
      <c r="AY105" s="24" t="s">
        <v>887</v>
      </c>
      <c r="BE105" s="183">
        <f t="shared" si="14"/>
        <v>0</v>
      </c>
      <c r="BF105" s="183">
        <f t="shared" si="15"/>
        <v>0</v>
      </c>
      <c r="BG105" s="183">
        <f t="shared" si="16"/>
        <v>0</v>
      </c>
      <c r="BH105" s="183">
        <f t="shared" si="17"/>
        <v>0</v>
      </c>
      <c r="BI105" s="183">
        <f t="shared" si="18"/>
        <v>0</v>
      </c>
      <c r="BJ105" s="24" t="s">
        <v>799</v>
      </c>
      <c r="BK105" s="183">
        <f t="shared" si="19"/>
        <v>0</v>
      </c>
      <c r="BL105" s="24" t="s">
        <v>1282</v>
      </c>
      <c r="BM105" s="24" t="s">
        <v>281</v>
      </c>
    </row>
    <row r="106" spans="2:65" s="1" customFormat="1" ht="22.5" customHeight="1">
      <c r="B106" s="171"/>
      <c r="C106" s="222" t="s">
        <v>1042</v>
      </c>
      <c r="D106" s="222" t="s">
        <v>995</v>
      </c>
      <c r="E106" s="223" t="s">
        <v>282</v>
      </c>
      <c r="F106" s="224" t="s">
        <v>283</v>
      </c>
      <c r="G106" s="225" t="s">
        <v>1018</v>
      </c>
      <c r="H106" s="226">
        <v>77</v>
      </c>
      <c r="I106" s="227"/>
      <c r="J106" s="228">
        <f t="shared" si="10"/>
        <v>0</v>
      </c>
      <c r="K106" s="224" t="s">
        <v>726</v>
      </c>
      <c r="L106" s="229"/>
      <c r="M106" s="230" t="s">
        <v>726</v>
      </c>
      <c r="N106" s="231" t="s">
        <v>762</v>
      </c>
      <c r="O106" s="42"/>
      <c r="P106" s="181">
        <f t="shared" si="11"/>
        <v>0</v>
      </c>
      <c r="Q106" s="181">
        <v>0</v>
      </c>
      <c r="R106" s="181">
        <f t="shared" si="12"/>
        <v>0</v>
      </c>
      <c r="S106" s="181">
        <v>0</v>
      </c>
      <c r="T106" s="182">
        <f t="shared" si="13"/>
        <v>0</v>
      </c>
      <c r="AR106" s="24" t="s">
        <v>217</v>
      </c>
      <c r="AT106" s="24" t="s">
        <v>995</v>
      </c>
      <c r="AU106" s="24" t="s">
        <v>802</v>
      </c>
      <c r="AY106" s="24" t="s">
        <v>887</v>
      </c>
      <c r="BE106" s="183">
        <f t="shared" si="14"/>
        <v>0</v>
      </c>
      <c r="BF106" s="183">
        <f t="shared" si="15"/>
        <v>0</v>
      </c>
      <c r="BG106" s="183">
        <f t="shared" si="16"/>
        <v>0</v>
      </c>
      <c r="BH106" s="183">
        <f t="shared" si="17"/>
        <v>0</v>
      </c>
      <c r="BI106" s="183">
        <f t="shared" si="18"/>
        <v>0</v>
      </c>
      <c r="BJ106" s="24" t="s">
        <v>799</v>
      </c>
      <c r="BK106" s="183">
        <f t="shared" si="19"/>
        <v>0</v>
      </c>
      <c r="BL106" s="24" t="s">
        <v>217</v>
      </c>
      <c r="BM106" s="24" t="s">
        <v>284</v>
      </c>
    </row>
    <row r="107" spans="2:65" s="1" customFormat="1" ht="44.25" customHeight="1">
      <c r="B107" s="171"/>
      <c r="C107" s="172" t="s">
        <v>1046</v>
      </c>
      <c r="D107" s="172" t="s">
        <v>889</v>
      </c>
      <c r="E107" s="173" t="s">
        <v>285</v>
      </c>
      <c r="F107" s="174" t="s">
        <v>286</v>
      </c>
      <c r="G107" s="175" t="s">
        <v>1018</v>
      </c>
      <c r="H107" s="176">
        <v>5</v>
      </c>
      <c r="I107" s="177"/>
      <c r="J107" s="178">
        <f t="shared" si="10"/>
        <v>0</v>
      </c>
      <c r="K107" s="174" t="s">
        <v>893</v>
      </c>
      <c r="L107" s="41"/>
      <c r="M107" s="179" t="s">
        <v>726</v>
      </c>
      <c r="N107" s="180" t="s">
        <v>762</v>
      </c>
      <c r="O107" s="42"/>
      <c r="P107" s="181">
        <f t="shared" si="11"/>
        <v>0</v>
      </c>
      <c r="Q107" s="181">
        <v>7.9200000000000007E-2</v>
      </c>
      <c r="R107" s="181">
        <f t="shared" si="12"/>
        <v>0.39600000000000002</v>
      </c>
      <c r="S107" s="181">
        <v>0</v>
      </c>
      <c r="T107" s="182">
        <f t="shared" si="13"/>
        <v>0</v>
      </c>
      <c r="AR107" s="24" t="s">
        <v>1282</v>
      </c>
      <c r="AT107" s="24" t="s">
        <v>889</v>
      </c>
      <c r="AU107" s="24" t="s">
        <v>802</v>
      </c>
      <c r="AY107" s="24" t="s">
        <v>887</v>
      </c>
      <c r="BE107" s="183">
        <f t="shared" si="14"/>
        <v>0</v>
      </c>
      <c r="BF107" s="183">
        <f t="shared" si="15"/>
        <v>0</v>
      </c>
      <c r="BG107" s="183">
        <f t="shared" si="16"/>
        <v>0</v>
      </c>
      <c r="BH107" s="183">
        <f t="shared" si="17"/>
        <v>0</v>
      </c>
      <c r="BI107" s="183">
        <f t="shared" si="18"/>
        <v>0</v>
      </c>
      <c r="BJ107" s="24" t="s">
        <v>799</v>
      </c>
      <c r="BK107" s="183">
        <f t="shared" si="19"/>
        <v>0</v>
      </c>
      <c r="BL107" s="24" t="s">
        <v>1282</v>
      </c>
      <c r="BM107" s="24" t="s">
        <v>287</v>
      </c>
    </row>
    <row r="108" spans="2:65" s="1" customFormat="1" ht="31.5" customHeight="1">
      <c r="B108" s="171"/>
      <c r="C108" s="172" t="s">
        <v>1052</v>
      </c>
      <c r="D108" s="172" t="s">
        <v>889</v>
      </c>
      <c r="E108" s="173" t="s">
        <v>288</v>
      </c>
      <c r="F108" s="174" t="s">
        <v>289</v>
      </c>
      <c r="G108" s="175" t="s">
        <v>1018</v>
      </c>
      <c r="H108" s="176">
        <v>8</v>
      </c>
      <c r="I108" s="177"/>
      <c r="J108" s="178">
        <f t="shared" si="10"/>
        <v>0</v>
      </c>
      <c r="K108" s="174" t="s">
        <v>893</v>
      </c>
      <c r="L108" s="41"/>
      <c r="M108" s="179" t="s">
        <v>726</v>
      </c>
      <c r="N108" s="180" t="s">
        <v>762</v>
      </c>
      <c r="O108" s="42"/>
      <c r="P108" s="181">
        <f t="shared" si="11"/>
        <v>0</v>
      </c>
      <c r="Q108" s="181">
        <v>0</v>
      </c>
      <c r="R108" s="181">
        <f t="shared" si="12"/>
        <v>0</v>
      </c>
      <c r="S108" s="181">
        <v>0</v>
      </c>
      <c r="T108" s="182">
        <f t="shared" si="13"/>
        <v>0</v>
      </c>
      <c r="AR108" s="24" t="s">
        <v>1282</v>
      </c>
      <c r="AT108" s="24" t="s">
        <v>889</v>
      </c>
      <c r="AU108" s="24" t="s">
        <v>802</v>
      </c>
      <c r="AY108" s="24" t="s">
        <v>887</v>
      </c>
      <c r="BE108" s="183">
        <f t="shared" si="14"/>
        <v>0</v>
      </c>
      <c r="BF108" s="183">
        <f t="shared" si="15"/>
        <v>0</v>
      </c>
      <c r="BG108" s="183">
        <f t="shared" si="16"/>
        <v>0</v>
      </c>
      <c r="BH108" s="183">
        <f t="shared" si="17"/>
        <v>0</v>
      </c>
      <c r="BI108" s="183">
        <f t="shared" si="18"/>
        <v>0</v>
      </c>
      <c r="BJ108" s="24" t="s">
        <v>799</v>
      </c>
      <c r="BK108" s="183">
        <f t="shared" si="19"/>
        <v>0</v>
      </c>
      <c r="BL108" s="24" t="s">
        <v>1282</v>
      </c>
      <c r="BM108" s="24" t="s">
        <v>290</v>
      </c>
    </row>
    <row r="109" spans="2:65" s="1" customFormat="1" ht="31.5" customHeight="1">
      <c r="B109" s="171"/>
      <c r="C109" s="172" t="s">
        <v>1058</v>
      </c>
      <c r="D109" s="172" t="s">
        <v>889</v>
      </c>
      <c r="E109" s="173" t="s">
        <v>291</v>
      </c>
      <c r="F109" s="174" t="s">
        <v>292</v>
      </c>
      <c r="G109" s="175" t="s">
        <v>1018</v>
      </c>
      <c r="H109" s="176">
        <v>367</v>
      </c>
      <c r="I109" s="177"/>
      <c r="J109" s="178">
        <f t="shared" si="10"/>
        <v>0</v>
      </c>
      <c r="K109" s="174" t="s">
        <v>893</v>
      </c>
      <c r="L109" s="41"/>
      <c r="M109" s="179" t="s">
        <v>726</v>
      </c>
      <c r="N109" s="180" t="s">
        <v>762</v>
      </c>
      <c r="O109" s="42"/>
      <c r="P109" s="181">
        <f t="shared" si="11"/>
        <v>0</v>
      </c>
      <c r="Q109" s="181">
        <v>0</v>
      </c>
      <c r="R109" s="181">
        <f t="shared" si="12"/>
        <v>0</v>
      </c>
      <c r="S109" s="181">
        <v>0</v>
      </c>
      <c r="T109" s="182">
        <f t="shared" si="13"/>
        <v>0</v>
      </c>
      <c r="AR109" s="24" t="s">
        <v>1282</v>
      </c>
      <c r="AT109" s="24" t="s">
        <v>889</v>
      </c>
      <c r="AU109" s="24" t="s">
        <v>802</v>
      </c>
      <c r="AY109" s="24" t="s">
        <v>887</v>
      </c>
      <c r="BE109" s="183">
        <f t="shared" si="14"/>
        <v>0</v>
      </c>
      <c r="BF109" s="183">
        <f t="shared" si="15"/>
        <v>0</v>
      </c>
      <c r="BG109" s="183">
        <f t="shared" si="16"/>
        <v>0</v>
      </c>
      <c r="BH109" s="183">
        <f t="shared" si="17"/>
        <v>0</v>
      </c>
      <c r="BI109" s="183">
        <f t="shared" si="18"/>
        <v>0</v>
      </c>
      <c r="BJ109" s="24" t="s">
        <v>799</v>
      </c>
      <c r="BK109" s="183">
        <f t="shared" si="19"/>
        <v>0</v>
      </c>
      <c r="BL109" s="24" t="s">
        <v>1282</v>
      </c>
      <c r="BM109" s="24" t="s">
        <v>293</v>
      </c>
    </row>
    <row r="110" spans="2:65" s="1" customFormat="1" ht="31.5" customHeight="1">
      <c r="B110" s="171"/>
      <c r="C110" s="172" t="s">
        <v>1066</v>
      </c>
      <c r="D110" s="172" t="s">
        <v>889</v>
      </c>
      <c r="E110" s="173" t="s">
        <v>294</v>
      </c>
      <c r="F110" s="174" t="s">
        <v>295</v>
      </c>
      <c r="G110" s="175" t="s">
        <v>927</v>
      </c>
      <c r="H110" s="176">
        <v>29.2</v>
      </c>
      <c r="I110" s="177"/>
      <c r="J110" s="178">
        <f t="shared" si="10"/>
        <v>0</v>
      </c>
      <c r="K110" s="174" t="s">
        <v>893</v>
      </c>
      <c r="L110" s="41"/>
      <c r="M110" s="179" t="s">
        <v>726</v>
      </c>
      <c r="N110" s="180" t="s">
        <v>762</v>
      </c>
      <c r="O110" s="42"/>
      <c r="P110" s="181">
        <f t="shared" si="11"/>
        <v>0</v>
      </c>
      <c r="Q110" s="181">
        <v>0</v>
      </c>
      <c r="R110" s="181">
        <f t="shared" si="12"/>
        <v>0</v>
      </c>
      <c r="S110" s="181">
        <v>0</v>
      </c>
      <c r="T110" s="182">
        <f t="shared" si="13"/>
        <v>0</v>
      </c>
      <c r="AR110" s="24" t="s">
        <v>1282</v>
      </c>
      <c r="AT110" s="24" t="s">
        <v>889</v>
      </c>
      <c r="AU110" s="24" t="s">
        <v>802</v>
      </c>
      <c r="AY110" s="24" t="s">
        <v>887</v>
      </c>
      <c r="BE110" s="183">
        <f t="shared" si="14"/>
        <v>0</v>
      </c>
      <c r="BF110" s="183">
        <f t="shared" si="15"/>
        <v>0</v>
      </c>
      <c r="BG110" s="183">
        <f t="shared" si="16"/>
        <v>0</v>
      </c>
      <c r="BH110" s="183">
        <f t="shared" si="17"/>
        <v>0</v>
      </c>
      <c r="BI110" s="183">
        <f t="shared" si="18"/>
        <v>0</v>
      </c>
      <c r="BJ110" s="24" t="s">
        <v>799</v>
      </c>
      <c r="BK110" s="183">
        <f t="shared" si="19"/>
        <v>0</v>
      </c>
      <c r="BL110" s="24" t="s">
        <v>1282</v>
      </c>
      <c r="BM110" s="24" t="s">
        <v>296</v>
      </c>
    </row>
    <row r="111" spans="2:65" s="1" customFormat="1" ht="44.25" customHeight="1">
      <c r="B111" s="171"/>
      <c r="C111" s="172" t="s">
        <v>1072</v>
      </c>
      <c r="D111" s="172" t="s">
        <v>889</v>
      </c>
      <c r="E111" s="173" t="s">
        <v>297</v>
      </c>
      <c r="F111" s="174" t="s">
        <v>298</v>
      </c>
      <c r="G111" s="175" t="s">
        <v>927</v>
      </c>
      <c r="H111" s="176">
        <v>68.790000000000006</v>
      </c>
      <c r="I111" s="177"/>
      <c r="J111" s="178">
        <f t="shared" si="10"/>
        <v>0</v>
      </c>
      <c r="K111" s="174" t="s">
        <v>893</v>
      </c>
      <c r="L111" s="41"/>
      <c r="M111" s="179" t="s">
        <v>726</v>
      </c>
      <c r="N111" s="180" t="s">
        <v>762</v>
      </c>
      <c r="O111" s="42"/>
      <c r="P111" s="181">
        <f t="shared" si="11"/>
        <v>0</v>
      </c>
      <c r="Q111" s="181">
        <v>0</v>
      </c>
      <c r="R111" s="181">
        <f t="shared" si="12"/>
        <v>0</v>
      </c>
      <c r="S111" s="181">
        <v>0</v>
      </c>
      <c r="T111" s="182">
        <f t="shared" si="13"/>
        <v>0</v>
      </c>
      <c r="AR111" s="24" t="s">
        <v>1282</v>
      </c>
      <c r="AT111" s="24" t="s">
        <v>889</v>
      </c>
      <c r="AU111" s="24" t="s">
        <v>802</v>
      </c>
      <c r="AY111" s="24" t="s">
        <v>887</v>
      </c>
      <c r="BE111" s="183">
        <f t="shared" si="14"/>
        <v>0</v>
      </c>
      <c r="BF111" s="183">
        <f t="shared" si="15"/>
        <v>0</v>
      </c>
      <c r="BG111" s="183">
        <f t="shared" si="16"/>
        <v>0</v>
      </c>
      <c r="BH111" s="183">
        <f t="shared" si="17"/>
        <v>0</v>
      </c>
      <c r="BI111" s="183">
        <f t="shared" si="18"/>
        <v>0</v>
      </c>
      <c r="BJ111" s="24" t="s">
        <v>799</v>
      </c>
      <c r="BK111" s="183">
        <f t="shared" si="19"/>
        <v>0</v>
      </c>
      <c r="BL111" s="24" t="s">
        <v>1282</v>
      </c>
      <c r="BM111" s="24" t="s">
        <v>299</v>
      </c>
    </row>
    <row r="112" spans="2:65" s="1" customFormat="1" ht="44.25" customHeight="1">
      <c r="B112" s="171"/>
      <c r="C112" s="172" t="s">
        <v>1079</v>
      </c>
      <c r="D112" s="172" t="s">
        <v>889</v>
      </c>
      <c r="E112" s="173" t="s">
        <v>300</v>
      </c>
      <c r="F112" s="174" t="s">
        <v>301</v>
      </c>
      <c r="G112" s="175" t="s">
        <v>927</v>
      </c>
      <c r="H112" s="176">
        <v>1365</v>
      </c>
      <c r="I112" s="177"/>
      <c r="J112" s="178">
        <f t="shared" si="10"/>
        <v>0</v>
      </c>
      <c r="K112" s="174" t="s">
        <v>893</v>
      </c>
      <c r="L112" s="41"/>
      <c r="M112" s="179" t="s">
        <v>726</v>
      </c>
      <c r="N112" s="180" t="s">
        <v>762</v>
      </c>
      <c r="O112" s="42"/>
      <c r="P112" s="181">
        <f t="shared" si="11"/>
        <v>0</v>
      </c>
      <c r="Q112" s="181">
        <v>0</v>
      </c>
      <c r="R112" s="181">
        <f t="shared" si="12"/>
        <v>0</v>
      </c>
      <c r="S112" s="181">
        <v>0</v>
      </c>
      <c r="T112" s="182">
        <f t="shared" si="13"/>
        <v>0</v>
      </c>
      <c r="AR112" s="24" t="s">
        <v>1282</v>
      </c>
      <c r="AT112" s="24" t="s">
        <v>889</v>
      </c>
      <c r="AU112" s="24" t="s">
        <v>802</v>
      </c>
      <c r="AY112" s="24" t="s">
        <v>887</v>
      </c>
      <c r="BE112" s="183">
        <f t="shared" si="14"/>
        <v>0</v>
      </c>
      <c r="BF112" s="183">
        <f t="shared" si="15"/>
        <v>0</v>
      </c>
      <c r="BG112" s="183">
        <f t="shared" si="16"/>
        <v>0</v>
      </c>
      <c r="BH112" s="183">
        <f t="shared" si="17"/>
        <v>0</v>
      </c>
      <c r="BI112" s="183">
        <f t="shared" si="18"/>
        <v>0</v>
      </c>
      <c r="BJ112" s="24" t="s">
        <v>799</v>
      </c>
      <c r="BK112" s="183">
        <f t="shared" si="19"/>
        <v>0</v>
      </c>
      <c r="BL112" s="24" t="s">
        <v>1282</v>
      </c>
      <c r="BM112" s="24" t="s">
        <v>302</v>
      </c>
    </row>
    <row r="113" spans="2:65" s="1" customFormat="1" ht="22.5" customHeight="1">
      <c r="B113" s="171"/>
      <c r="C113" s="172" t="s">
        <v>1085</v>
      </c>
      <c r="D113" s="172" t="s">
        <v>889</v>
      </c>
      <c r="E113" s="173" t="s">
        <v>303</v>
      </c>
      <c r="F113" s="174" t="s">
        <v>304</v>
      </c>
      <c r="G113" s="175" t="s">
        <v>927</v>
      </c>
      <c r="H113" s="176">
        <v>7.8</v>
      </c>
      <c r="I113" s="177"/>
      <c r="J113" s="178">
        <f t="shared" si="10"/>
        <v>0</v>
      </c>
      <c r="K113" s="174" t="s">
        <v>726</v>
      </c>
      <c r="L113" s="41"/>
      <c r="M113" s="179" t="s">
        <v>726</v>
      </c>
      <c r="N113" s="180" t="s">
        <v>762</v>
      </c>
      <c r="O113" s="42"/>
      <c r="P113" s="181">
        <f t="shared" si="11"/>
        <v>0</v>
      </c>
      <c r="Q113" s="181">
        <v>0</v>
      </c>
      <c r="R113" s="181">
        <f t="shared" si="12"/>
        <v>0</v>
      </c>
      <c r="S113" s="181">
        <v>0</v>
      </c>
      <c r="T113" s="182">
        <f t="shared" si="13"/>
        <v>0</v>
      </c>
      <c r="AR113" s="24" t="s">
        <v>1282</v>
      </c>
      <c r="AT113" s="24" t="s">
        <v>889</v>
      </c>
      <c r="AU113" s="24" t="s">
        <v>802</v>
      </c>
      <c r="AY113" s="24" t="s">
        <v>887</v>
      </c>
      <c r="BE113" s="183">
        <f t="shared" si="14"/>
        <v>0</v>
      </c>
      <c r="BF113" s="183">
        <f t="shared" si="15"/>
        <v>0</v>
      </c>
      <c r="BG113" s="183">
        <f t="shared" si="16"/>
        <v>0</v>
      </c>
      <c r="BH113" s="183">
        <f t="shared" si="17"/>
        <v>0</v>
      </c>
      <c r="BI113" s="183">
        <f t="shared" si="18"/>
        <v>0</v>
      </c>
      <c r="BJ113" s="24" t="s">
        <v>799</v>
      </c>
      <c r="BK113" s="183">
        <f t="shared" si="19"/>
        <v>0</v>
      </c>
      <c r="BL113" s="24" t="s">
        <v>1282</v>
      </c>
      <c r="BM113" s="24" t="s">
        <v>305</v>
      </c>
    </row>
    <row r="114" spans="2:65" s="1" customFormat="1" ht="22.5" customHeight="1">
      <c r="B114" s="171"/>
      <c r="C114" s="172" t="s">
        <v>1092</v>
      </c>
      <c r="D114" s="172" t="s">
        <v>889</v>
      </c>
      <c r="E114" s="173" t="s">
        <v>306</v>
      </c>
      <c r="F114" s="174" t="s">
        <v>307</v>
      </c>
      <c r="G114" s="175" t="s">
        <v>927</v>
      </c>
      <c r="H114" s="176">
        <v>57.720999999999997</v>
      </c>
      <c r="I114" s="177"/>
      <c r="J114" s="178">
        <f t="shared" si="10"/>
        <v>0</v>
      </c>
      <c r="K114" s="174" t="s">
        <v>726</v>
      </c>
      <c r="L114" s="41"/>
      <c r="M114" s="179" t="s">
        <v>726</v>
      </c>
      <c r="N114" s="180" t="s">
        <v>762</v>
      </c>
      <c r="O114" s="42"/>
      <c r="P114" s="181">
        <f t="shared" si="11"/>
        <v>0</v>
      </c>
      <c r="Q114" s="181">
        <v>0</v>
      </c>
      <c r="R114" s="181">
        <f t="shared" si="12"/>
        <v>0</v>
      </c>
      <c r="S114" s="181">
        <v>0</v>
      </c>
      <c r="T114" s="182">
        <f t="shared" si="13"/>
        <v>0</v>
      </c>
      <c r="AR114" s="24" t="s">
        <v>1282</v>
      </c>
      <c r="AT114" s="24" t="s">
        <v>889</v>
      </c>
      <c r="AU114" s="24" t="s">
        <v>802</v>
      </c>
      <c r="AY114" s="24" t="s">
        <v>887</v>
      </c>
      <c r="BE114" s="183">
        <f t="shared" si="14"/>
        <v>0</v>
      </c>
      <c r="BF114" s="183">
        <f t="shared" si="15"/>
        <v>0</v>
      </c>
      <c r="BG114" s="183">
        <f t="shared" si="16"/>
        <v>0</v>
      </c>
      <c r="BH114" s="183">
        <f t="shared" si="17"/>
        <v>0</v>
      </c>
      <c r="BI114" s="183">
        <f t="shared" si="18"/>
        <v>0</v>
      </c>
      <c r="BJ114" s="24" t="s">
        <v>799</v>
      </c>
      <c r="BK114" s="183">
        <f t="shared" si="19"/>
        <v>0</v>
      </c>
      <c r="BL114" s="24" t="s">
        <v>1282</v>
      </c>
      <c r="BM114" s="24" t="s">
        <v>308</v>
      </c>
    </row>
    <row r="115" spans="2:65" s="1" customFormat="1" ht="22.5" customHeight="1">
      <c r="B115" s="171"/>
      <c r="C115" s="172" t="s">
        <v>1100</v>
      </c>
      <c r="D115" s="172" t="s">
        <v>889</v>
      </c>
      <c r="E115" s="173" t="s">
        <v>309</v>
      </c>
      <c r="F115" s="174" t="s">
        <v>310</v>
      </c>
      <c r="G115" s="175" t="s">
        <v>311</v>
      </c>
      <c r="H115" s="176">
        <v>2</v>
      </c>
      <c r="I115" s="177"/>
      <c r="J115" s="178">
        <f t="shared" si="10"/>
        <v>0</v>
      </c>
      <c r="K115" s="174" t="s">
        <v>726</v>
      </c>
      <c r="L115" s="41"/>
      <c r="M115" s="179" t="s">
        <v>726</v>
      </c>
      <c r="N115" s="180" t="s">
        <v>762</v>
      </c>
      <c r="O115" s="42"/>
      <c r="P115" s="181">
        <f t="shared" si="11"/>
        <v>0</v>
      </c>
      <c r="Q115" s="181">
        <v>0</v>
      </c>
      <c r="R115" s="181">
        <f t="shared" si="12"/>
        <v>0</v>
      </c>
      <c r="S115" s="181">
        <v>0</v>
      </c>
      <c r="T115" s="182">
        <f t="shared" si="13"/>
        <v>0</v>
      </c>
      <c r="AR115" s="24" t="s">
        <v>1282</v>
      </c>
      <c r="AT115" s="24" t="s">
        <v>889</v>
      </c>
      <c r="AU115" s="24" t="s">
        <v>802</v>
      </c>
      <c r="AY115" s="24" t="s">
        <v>887</v>
      </c>
      <c r="BE115" s="183">
        <f t="shared" si="14"/>
        <v>0</v>
      </c>
      <c r="BF115" s="183">
        <f t="shared" si="15"/>
        <v>0</v>
      </c>
      <c r="BG115" s="183">
        <f t="shared" si="16"/>
        <v>0</v>
      </c>
      <c r="BH115" s="183">
        <f t="shared" si="17"/>
        <v>0</v>
      </c>
      <c r="BI115" s="183">
        <f t="shared" si="18"/>
        <v>0</v>
      </c>
      <c r="BJ115" s="24" t="s">
        <v>799</v>
      </c>
      <c r="BK115" s="183">
        <f t="shared" si="19"/>
        <v>0</v>
      </c>
      <c r="BL115" s="24" t="s">
        <v>1282</v>
      </c>
      <c r="BM115" s="24" t="s">
        <v>312</v>
      </c>
    </row>
    <row r="116" spans="2:65" s="1" customFormat="1" ht="22.5" customHeight="1">
      <c r="B116" s="171"/>
      <c r="C116" s="172" t="s">
        <v>1105</v>
      </c>
      <c r="D116" s="172" t="s">
        <v>889</v>
      </c>
      <c r="E116" s="173" t="s">
        <v>313</v>
      </c>
      <c r="F116" s="174" t="s">
        <v>314</v>
      </c>
      <c r="G116" s="175" t="s">
        <v>311</v>
      </c>
      <c r="H116" s="176">
        <v>2</v>
      </c>
      <c r="I116" s="177"/>
      <c r="J116" s="178">
        <f t="shared" si="10"/>
        <v>0</v>
      </c>
      <c r="K116" s="174" t="s">
        <v>726</v>
      </c>
      <c r="L116" s="41"/>
      <c r="M116" s="179" t="s">
        <v>726</v>
      </c>
      <c r="N116" s="180" t="s">
        <v>762</v>
      </c>
      <c r="O116" s="42"/>
      <c r="P116" s="181">
        <f t="shared" si="11"/>
        <v>0</v>
      </c>
      <c r="Q116" s="181">
        <v>0</v>
      </c>
      <c r="R116" s="181">
        <f t="shared" si="12"/>
        <v>0</v>
      </c>
      <c r="S116" s="181">
        <v>0</v>
      </c>
      <c r="T116" s="182">
        <f t="shared" si="13"/>
        <v>0</v>
      </c>
      <c r="AR116" s="24" t="s">
        <v>1282</v>
      </c>
      <c r="AT116" s="24" t="s">
        <v>889</v>
      </c>
      <c r="AU116" s="24" t="s">
        <v>802</v>
      </c>
      <c r="AY116" s="24" t="s">
        <v>887</v>
      </c>
      <c r="BE116" s="183">
        <f t="shared" si="14"/>
        <v>0</v>
      </c>
      <c r="BF116" s="183">
        <f t="shared" si="15"/>
        <v>0</v>
      </c>
      <c r="BG116" s="183">
        <f t="shared" si="16"/>
        <v>0</v>
      </c>
      <c r="BH116" s="183">
        <f t="shared" si="17"/>
        <v>0</v>
      </c>
      <c r="BI116" s="183">
        <f t="shared" si="18"/>
        <v>0</v>
      </c>
      <c r="BJ116" s="24" t="s">
        <v>799</v>
      </c>
      <c r="BK116" s="183">
        <f t="shared" si="19"/>
        <v>0</v>
      </c>
      <c r="BL116" s="24" t="s">
        <v>1282</v>
      </c>
      <c r="BM116" s="24" t="s">
        <v>315</v>
      </c>
    </row>
    <row r="117" spans="2:65" s="10" customFormat="1" ht="37.35" customHeight="1">
      <c r="B117" s="157"/>
      <c r="D117" s="168" t="s">
        <v>790</v>
      </c>
      <c r="E117" s="249" t="s">
        <v>316</v>
      </c>
      <c r="F117" s="249" t="s">
        <v>317</v>
      </c>
      <c r="I117" s="160"/>
      <c r="J117" s="250">
        <f>BK117</f>
        <v>0</v>
      </c>
      <c r="L117" s="157"/>
      <c r="M117" s="162"/>
      <c r="N117" s="163"/>
      <c r="O117" s="163"/>
      <c r="P117" s="164">
        <f>SUM(P118:P124)</f>
        <v>0</v>
      </c>
      <c r="Q117" s="163"/>
      <c r="R117" s="164">
        <f>SUM(R118:R124)</f>
        <v>0</v>
      </c>
      <c r="S117" s="163"/>
      <c r="T117" s="165">
        <f>SUM(T118:T124)</f>
        <v>0</v>
      </c>
      <c r="AR117" s="158" t="s">
        <v>894</v>
      </c>
      <c r="AT117" s="166" t="s">
        <v>790</v>
      </c>
      <c r="AU117" s="166" t="s">
        <v>791</v>
      </c>
      <c r="AY117" s="158" t="s">
        <v>887</v>
      </c>
      <c r="BK117" s="167">
        <f>SUM(BK118:BK124)</f>
        <v>0</v>
      </c>
    </row>
    <row r="118" spans="2:65" s="1" customFormat="1" ht="22.5" customHeight="1">
      <c r="B118" s="171"/>
      <c r="C118" s="172" t="s">
        <v>1109</v>
      </c>
      <c r="D118" s="172" t="s">
        <v>889</v>
      </c>
      <c r="E118" s="173" t="s">
        <v>318</v>
      </c>
      <c r="F118" s="174" t="s">
        <v>319</v>
      </c>
      <c r="G118" s="175" t="s">
        <v>244</v>
      </c>
      <c r="H118" s="176">
        <v>0.35</v>
      </c>
      <c r="I118" s="177"/>
      <c r="J118" s="178">
        <f t="shared" ref="J118:J124" si="20">ROUND(I118*H118,2)</f>
        <v>0</v>
      </c>
      <c r="K118" s="174" t="s">
        <v>726</v>
      </c>
      <c r="L118" s="41"/>
      <c r="M118" s="179" t="s">
        <v>726</v>
      </c>
      <c r="N118" s="180" t="s">
        <v>762</v>
      </c>
      <c r="O118" s="42"/>
      <c r="P118" s="181">
        <f t="shared" ref="P118:P124" si="21">O118*H118</f>
        <v>0</v>
      </c>
      <c r="Q118" s="181">
        <v>0</v>
      </c>
      <c r="R118" s="181">
        <f t="shared" ref="R118:R124" si="22">Q118*H118</f>
        <v>0</v>
      </c>
      <c r="S118" s="181">
        <v>0</v>
      </c>
      <c r="T118" s="182">
        <f t="shared" ref="T118:T124" si="23">S118*H118</f>
        <v>0</v>
      </c>
      <c r="AR118" s="24" t="s">
        <v>320</v>
      </c>
      <c r="AT118" s="24" t="s">
        <v>889</v>
      </c>
      <c r="AU118" s="24" t="s">
        <v>799</v>
      </c>
      <c r="AY118" s="24" t="s">
        <v>887</v>
      </c>
      <c r="BE118" s="183">
        <f t="shared" ref="BE118:BE124" si="24">IF(N118="základní",J118,0)</f>
        <v>0</v>
      </c>
      <c r="BF118" s="183">
        <f t="shared" ref="BF118:BF124" si="25">IF(N118="snížená",J118,0)</f>
        <v>0</v>
      </c>
      <c r="BG118" s="183">
        <f t="shared" ref="BG118:BG124" si="26">IF(N118="zákl. přenesená",J118,0)</f>
        <v>0</v>
      </c>
      <c r="BH118" s="183">
        <f t="shared" ref="BH118:BH124" si="27">IF(N118="sníž. přenesená",J118,0)</f>
        <v>0</v>
      </c>
      <c r="BI118" s="183">
        <f t="shared" ref="BI118:BI124" si="28">IF(N118="nulová",J118,0)</f>
        <v>0</v>
      </c>
      <c r="BJ118" s="24" t="s">
        <v>799</v>
      </c>
      <c r="BK118" s="183">
        <f t="shared" ref="BK118:BK124" si="29">ROUND(I118*H118,2)</f>
        <v>0</v>
      </c>
      <c r="BL118" s="24" t="s">
        <v>320</v>
      </c>
      <c r="BM118" s="24" t="s">
        <v>321</v>
      </c>
    </row>
    <row r="119" spans="2:65" s="1" customFormat="1" ht="22.5" customHeight="1">
      <c r="B119" s="171"/>
      <c r="C119" s="172" t="s">
        <v>1118</v>
      </c>
      <c r="D119" s="172" t="s">
        <v>889</v>
      </c>
      <c r="E119" s="173" t="s">
        <v>322</v>
      </c>
      <c r="F119" s="174" t="s">
        <v>323</v>
      </c>
      <c r="G119" s="175" t="s">
        <v>1039</v>
      </c>
      <c r="H119" s="176">
        <v>2</v>
      </c>
      <c r="I119" s="177"/>
      <c r="J119" s="178">
        <f t="shared" si="20"/>
        <v>0</v>
      </c>
      <c r="K119" s="174" t="s">
        <v>726</v>
      </c>
      <c r="L119" s="41"/>
      <c r="M119" s="179" t="s">
        <v>726</v>
      </c>
      <c r="N119" s="180" t="s">
        <v>762</v>
      </c>
      <c r="O119" s="42"/>
      <c r="P119" s="181">
        <f t="shared" si="21"/>
        <v>0</v>
      </c>
      <c r="Q119" s="181">
        <v>0</v>
      </c>
      <c r="R119" s="181">
        <f t="shared" si="22"/>
        <v>0</v>
      </c>
      <c r="S119" s="181">
        <v>0</v>
      </c>
      <c r="T119" s="182">
        <f t="shared" si="23"/>
        <v>0</v>
      </c>
      <c r="AR119" s="24" t="s">
        <v>320</v>
      </c>
      <c r="AT119" s="24" t="s">
        <v>889</v>
      </c>
      <c r="AU119" s="24" t="s">
        <v>799</v>
      </c>
      <c r="AY119" s="24" t="s">
        <v>887</v>
      </c>
      <c r="BE119" s="183">
        <f t="shared" si="24"/>
        <v>0</v>
      </c>
      <c r="BF119" s="183">
        <f t="shared" si="25"/>
        <v>0</v>
      </c>
      <c r="BG119" s="183">
        <f t="shared" si="26"/>
        <v>0</v>
      </c>
      <c r="BH119" s="183">
        <f t="shared" si="27"/>
        <v>0</v>
      </c>
      <c r="BI119" s="183">
        <f t="shared" si="28"/>
        <v>0</v>
      </c>
      <c r="BJ119" s="24" t="s">
        <v>799</v>
      </c>
      <c r="BK119" s="183">
        <f t="shared" si="29"/>
        <v>0</v>
      </c>
      <c r="BL119" s="24" t="s">
        <v>320</v>
      </c>
      <c r="BM119" s="24" t="s">
        <v>324</v>
      </c>
    </row>
    <row r="120" spans="2:65" s="1" customFormat="1" ht="22.5" customHeight="1">
      <c r="B120" s="171"/>
      <c r="C120" s="172" t="s">
        <v>1122</v>
      </c>
      <c r="D120" s="172" t="s">
        <v>889</v>
      </c>
      <c r="E120" s="173" t="s">
        <v>325</v>
      </c>
      <c r="F120" s="174" t="s">
        <v>326</v>
      </c>
      <c r="G120" s="175" t="s">
        <v>1039</v>
      </c>
      <c r="H120" s="176">
        <v>1</v>
      </c>
      <c r="I120" s="177"/>
      <c r="J120" s="178">
        <f t="shared" si="20"/>
        <v>0</v>
      </c>
      <c r="K120" s="174" t="s">
        <v>726</v>
      </c>
      <c r="L120" s="41"/>
      <c r="M120" s="179" t="s">
        <v>726</v>
      </c>
      <c r="N120" s="180" t="s">
        <v>762</v>
      </c>
      <c r="O120" s="42"/>
      <c r="P120" s="181">
        <f t="shared" si="21"/>
        <v>0</v>
      </c>
      <c r="Q120" s="181">
        <v>0</v>
      </c>
      <c r="R120" s="181">
        <f t="shared" si="22"/>
        <v>0</v>
      </c>
      <c r="S120" s="181">
        <v>0</v>
      </c>
      <c r="T120" s="182">
        <f t="shared" si="23"/>
        <v>0</v>
      </c>
      <c r="AR120" s="24" t="s">
        <v>320</v>
      </c>
      <c r="AT120" s="24" t="s">
        <v>889</v>
      </c>
      <c r="AU120" s="24" t="s">
        <v>799</v>
      </c>
      <c r="AY120" s="24" t="s">
        <v>887</v>
      </c>
      <c r="BE120" s="183">
        <f t="shared" si="24"/>
        <v>0</v>
      </c>
      <c r="BF120" s="183">
        <f t="shared" si="25"/>
        <v>0</v>
      </c>
      <c r="BG120" s="183">
        <f t="shared" si="26"/>
        <v>0</v>
      </c>
      <c r="BH120" s="183">
        <f t="shared" si="27"/>
        <v>0</v>
      </c>
      <c r="BI120" s="183">
        <f t="shared" si="28"/>
        <v>0</v>
      </c>
      <c r="BJ120" s="24" t="s">
        <v>799</v>
      </c>
      <c r="BK120" s="183">
        <f t="shared" si="29"/>
        <v>0</v>
      </c>
      <c r="BL120" s="24" t="s">
        <v>320</v>
      </c>
      <c r="BM120" s="24" t="s">
        <v>327</v>
      </c>
    </row>
    <row r="121" spans="2:65" s="1" customFormat="1" ht="22.5" customHeight="1">
      <c r="B121" s="171"/>
      <c r="C121" s="172" t="s">
        <v>1127</v>
      </c>
      <c r="D121" s="172" t="s">
        <v>889</v>
      </c>
      <c r="E121" s="173" t="s">
        <v>328</v>
      </c>
      <c r="F121" s="174" t="s">
        <v>329</v>
      </c>
      <c r="G121" s="175" t="s">
        <v>330</v>
      </c>
      <c r="H121" s="176">
        <v>1</v>
      </c>
      <c r="I121" s="177"/>
      <c r="J121" s="178">
        <f t="shared" si="20"/>
        <v>0</v>
      </c>
      <c r="K121" s="174" t="s">
        <v>726</v>
      </c>
      <c r="L121" s="41"/>
      <c r="M121" s="179" t="s">
        <v>726</v>
      </c>
      <c r="N121" s="180" t="s">
        <v>762</v>
      </c>
      <c r="O121" s="42"/>
      <c r="P121" s="181">
        <f t="shared" si="21"/>
        <v>0</v>
      </c>
      <c r="Q121" s="181">
        <v>0</v>
      </c>
      <c r="R121" s="181">
        <f t="shared" si="22"/>
        <v>0</v>
      </c>
      <c r="S121" s="181">
        <v>0</v>
      </c>
      <c r="T121" s="182">
        <f t="shared" si="23"/>
        <v>0</v>
      </c>
      <c r="AR121" s="24" t="s">
        <v>320</v>
      </c>
      <c r="AT121" s="24" t="s">
        <v>889</v>
      </c>
      <c r="AU121" s="24" t="s">
        <v>799</v>
      </c>
      <c r="AY121" s="24" t="s">
        <v>887</v>
      </c>
      <c r="BE121" s="183">
        <f t="shared" si="24"/>
        <v>0</v>
      </c>
      <c r="BF121" s="183">
        <f t="shared" si="25"/>
        <v>0</v>
      </c>
      <c r="BG121" s="183">
        <f t="shared" si="26"/>
        <v>0</v>
      </c>
      <c r="BH121" s="183">
        <f t="shared" si="27"/>
        <v>0</v>
      </c>
      <c r="BI121" s="183">
        <f t="shared" si="28"/>
        <v>0</v>
      </c>
      <c r="BJ121" s="24" t="s">
        <v>799</v>
      </c>
      <c r="BK121" s="183">
        <f t="shared" si="29"/>
        <v>0</v>
      </c>
      <c r="BL121" s="24" t="s">
        <v>320</v>
      </c>
      <c r="BM121" s="24" t="s">
        <v>331</v>
      </c>
    </row>
    <row r="122" spans="2:65" s="1" customFormat="1" ht="22.5" customHeight="1">
      <c r="B122" s="171"/>
      <c r="C122" s="172" t="s">
        <v>1132</v>
      </c>
      <c r="D122" s="172" t="s">
        <v>889</v>
      </c>
      <c r="E122" s="173" t="s">
        <v>332</v>
      </c>
      <c r="F122" s="174" t="s">
        <v>333</v>
      </c>
      <c r="G122" s="175" t="s">
        <v>330</v>
      </c>
      <c r="H122" s="176">
        <v>1</v>
      </c>
      <c r="I122" s="177"/>
      <c r="J122" s="178">
        <f t="shared" si="20"/>
        <v>0</v>
      </c>
      <c r="K122" s="174" t="s">
        <v>726</v>
      </c>
      <c r="L122" s="41"/>
      <c r="M122" s="179" t="s">
        <v>726</v>
      </c>
      <c r="N122" s="180" t="s">
        <v>762</v>
      </c>
      <c r="O122" s="42"/>
      <c r="P122" s="181">
        <f t="shared" si="21"/>
        <v>0</v>
      </c>
      <c r="Q122" s="181">
        <v>0</v>
      </c>
      <c r="R122" s="181">
        <f t="shared" si="22"/>
        <v>0</v>
      </c>
      <c r="S122" s="181">
        <v>0</v>
      </c>
      <c r="T122" s="182">
        <f t="shared" si="23"/>
        <v>0</v>
      </c>
      <c r="AR122" s="24" t="s">
        <v>320</v>
      </c>
      <c r="AT122" s="24" t="s">
        <v>889</v>
      </c>
      <c r="AU122" s="24" t="s">
        <v>799</v>
      </c>
      <c r="AY122" s="24" t="s">
        <v>887</v>
      </c>
      <c r="BE122" s="183">
        <f t="shared" si="24"/>
        <v>0</v>
      </c>
      <c r="BF122" s="183">
        <f t="shared" si="25"/>
        <v>0</v>
      </c>
      <c r="BG122" s="183">
        <f t="shared" si="26"/>
        <v>0</v>
      </c>
      <c r="BH122" s="183">
        <f t="shared" si="27"/>
        <v>0</v>
      </c>
      <c r="BI122" s="183">
        <f t="shared" si="28"/>
        <v>0</v>
      </c>
      <c r="BJ122" s="24" t="s">
        <v>799</v>
      </c>
      <c r="BK122" s="183">
        <f t="shared" si="29"/>
        <v>0</v>
      </c>
      <c r="BL122" s="24" t="s">
        <v>320</v>
      </c>
      <c r="BM122" s="24" t="s">
        <v>334</v>
      </c>
    </row>
    <row r="123" spans="2:65" s="1" customFormat="1" ht="22.5" customHeight="1">
      <c r="B123" s="171"/>
      <c r="C123" s="172" t="s">
        <v>1136</v>
      </c>
      <c r="D123" s="172" t="s">
        <v>889</v>
      </c>
      <c r="E123" s="173" t="s">
        <v>335</v>
      </c>
      <c r="F123" s="174" t="s">
        <v>336</v>
      </c>
      <c r="G123" s="175" t="s">
        <v>330</v>
      </c>
      <c r="H123" s="176">
        <v>1</v>
      </c>
      <c r="I123" s="177"/>
      <c r="J123" s="178">
        <f t="shared" si="20"/>
        <v>0</v>
      </c>
      <c r="K123" s="174" t="s">
        <v>726</v>
      </c>
      <c r="L123" s="41"/>
      <c r="M123" s="179" t="s">
        <v>726</v>
      </c>
      <c r="N123" s="180" t="s">
        <v>762</v>
      </c>
      <c r="O123" s="42"/>
      <c r="P123" s="181">
        <f t="shared" si="21"/>
        <v>0</v>
      </c>
      <c r="Q123" s="181">
        <v>0</v>
      </c>
      <c r="R123" s="181">
        <f t="shared" si="22"/>
        <v>0</v>
      </c>
      <c r="S123" s="181">
        <v>0</v>
      </c>
      <c r="T123" s="182">
        <f t="shared" si="23"/>
        <v>0</v>
      </c>
      <c r="AR123" s="24" t="s">
        <v>320</v>
      </c>
      <c r="AT123" s="24" t="s">
        <v>889</v>
      </c>
      <c r="AU123" s="24" t="s">
        <v>799</v>
      </c>
      <c r="AY123" s="24" t="s">
        <v>887</v>
      </c>
      <c r="BE123" s="183">
        <f t="shared" si="24"/>
        <v>0</v>
      </c>
      <c r="BF123" s="183">
        <f t="shared" si="25"/>
        <v>0</v>
      </c>
      <c r="BG123" s="183">
        <f t="shared" si="26"/>
        <v>0</v>
      </c>
      <c r="BH123" s="183">
        <f t="shared" si="27"/>
        <v>0</v>
      </c>
      <c r="BI123" s="183">
        <f t="shared" si="28"/>
        <v>0</v>
      </c>
      <c r="BJ123" s="24" t="s">
        <v>799</v>
      </c>
      <c r="BK123" s="183">
        <f t="shared" si="29"/>
        <v>0</v>
      </c>
      <c r="BL123" s="24" t="s">
        <v>320</v>
      </c>
      <c r="BM123" s="24" t="s">
        <v>337</v>
      </c>
    </row>
    <row r="124" spans="2:65" s="1" customFormat="1" ht="22.5" customHeight="1">
      <c r="B124" s="171"/>
      <c r="C124" s="172" t="s">
        <v>1144</v>
      </c>
      <c r="D124" s="172" t="s">
        <v>889</v>
      </c>
      <c r="E124" s="173" t="s">
        <v>338</v>
      </c>
      <c r="F124" s="174" t="s">
        <v>339</v>
      </c>
      <c r="G124" s="175" t="s">
        <v>330</v>
      </c>
      <c r="H124" s="176">
        <v>1</v>
      </c>
      <c r="I124" s="177"/>
      <c r="J124" s="178">
        <f t="shared" si="20"/>
        <v>0</v>
      </c>
      <c r="K124" s="174" t="s">
        <v>726</v>
      </c>
      <c r="L124" s="41"/>
      <c r="M124" s="179" t="s">
        <v>726</v>
      </c>
      <c r="N124" s="238" t="s">
        <v>762</v>
      </c>
      <c r="O124" s="239"/>
      <c r="P124" s="240">
        <f t="shared" si="21"/>
        <v>0</v>
      </c>
      <c r="Q124" s="240">
        <v>0</v>
      </c>
      <c r="R124" s="240">
        <f t="shared" si="22"/>
        <v>0</v>
      </c>
      <c r="S124" s="240">
        <v>0</v>
      </c>
      <c r="T124" s="241">
        <f t="shared" si="23"/>
        <v>0</v>
      </c>
      <c r="AR124" s="24" t="s">
        <v>320</v>
      </c>
      <c r="AT124" s="24" t="s">
        <v>889</v>
      </c>
      <c r="AU124" s="24" t="s">
        <v>799</v>
      </c>
      <c r="AY124" s="24" t="s">
        <v>887</v>
      </c>
      <c r="BE124" s="183">
        <f t="shared" si="24"/>
        <v>0</v>
      </c>
      <c r="BF124" s="183">
        <f t="shared" si="25"/>
        <v>0</v>
      </c>
      <c r="BG124" s="183">
        <f t="shared" si="26"/>
        <v>0</v>
      </c>
      <c r="BH124" s="183">
        <f t="shared" si="27"/>
        <v>0</v>
      </c>
      <c r="BI124" s="183">
        <f t="shared" si="28"/>
        <v>0</v>
      </c>
      <c r="BJ124" s="24" t="s">
        <v>799</v>
      </c>
      <c r="BK124" s="183">
        <f t="shared" si="29"/>
        <v>0</v>
      </c>
      <c r="BL124" s="24" t="s">
        <v>320</v>
      </c>
      <c r="BM124" s="24" t="s">
        <v>340</v>
      </c>
    </row>
    <row r="125" spans="2:65" s="1" customFormat="1" ht="6.95" customHeight="1">
      <c r="B125" s="56"/>
      <c r="C125" s="57"/>
      <c r="D125" s="57"/>
      <c r="E125" s="57"/>
      <c r="F125" s="57"/>
      <c r="G125" s="57"/>
      <c r="H125" s="57"/>
      <c r="I125" s="125"/>
      <c r="J125" s="57"/>
      <c r="K125" s="57"/>
      <c r="L125" s="41"/>
    </row>
  </sheetData>
  <autoFilter ref="C79:K124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42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821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341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822</v>
      </c>
      <c r="G11" s="42"/>
      <c r="H11" s="42"/>
      <c r="I11" s="106" t="s">
        <v>742</v>
      </c>
      <c r="J11" s="35" t="s">
        <v>202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203</v>
      </c>
      <c r="G13" s="42"/>
      <c r="H13" s="42"/>
      <c r="I13" s="109" t="s">
        <v>852</v>
      </c>
      <c r="J13" s="108" t="s">
        <v>342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343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ROUND(SUM(BE80:BE97), 2)</f>
        <v>0</v>
      </c>
      <c r="G30" s="42"/>
      <c r="H30" s="42"/>
      <c r="I30" s="120">
        <v>0.21</v>
      </c>
      <c r="J30" s="119">
        <f>ROUND(ROUND((SUM(BE80:BE97)),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ROUND(SUM(BF80:BF97), 2)</f>
        <v>0</v>
      </c>
      <c r="G31" s="42"/>
      <c r="H31" s="42"/>
      <c r="I31" s="120">
        <v>0.15</v>
      </c>
      <c r="J31" s="119">
        <f>ROUND(ROUND((SUM(BF80:BF97)),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ROUND(SUM(BG80:BG97),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ROUND(SUM(BH80:BH97),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ROUND(SUM(BI80:BI97),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501 - Ochrany kabelů NN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 xml:space="preserve">Městská část Praha 21 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J80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205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206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207</v>
      </c>
      <c r="E59" s="142"/>
      <c r="F59" s="142"/>
      <c r="G59" s="142"/>
      <c r="H59" s="142"/>
      <c r="I59" s="143"/>
      <c r="J59" s="144">
        <f>J88</f>
        <v>0</v>
      </c>
      <c r="K59" s="145"/>
    </row>
    <row r="60" spans="2:47" s="7" customFormat="1" ht="24.95" customHeight="1">
      <c r="B60" s="132"/>
      <c r="C60" s="133"/>
      <c r="D60" s="134" t="s">
        <v>208</v>
      </c>
      <c r="E60" s="135"/>
      <c r="F60" s="135"/>
      <c r="G60" s="135"/>
      <c r="H60" s="135"/>
      <c r="I60" s="136"/>
      <c r="J60" s="137">
        <f>J96</f>
        <v>0</v>
      </c>
      <c r="K60" s="13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5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5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6"/>
      <c r="J66" s="60"/>
      <c r="K66" s="60"/>
      <c r="L66" s="41"/>
    </row>
    <row r="67" spans="2:63" s="1" customFormat="1" ht="36.950000000000003" customHeight="1">
      <c r="B67" s="41"/>
      <c r="C67" s="61" t="s">
        <v>871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739</v>
      </c>
      <c r="L69" s="41"/>
    </row>
    <row r="70" spans="2:63" s="1" customFormat="1" ht="22.5" customHeight="1">
      <c r="B70" s="41"/>
      <c r="E70" s="366" t="str">
        <f>E7</f>
        <v>Rekonstrukce komunikace v ul. Druhanická</v>
      </c>
      <c r="F70" s="367"/>
      <c r="G70" s="367"/>
      <c r="H70" s="367"/>
      <c r="L70" s="41"/>
    </row>
    <row r="71" spans="2:63" s="1" customFormat="1" ht="14.45" customHeight="1">
      <c r="B71" s="41"/>
      <c r="C71" s="63" t="s">
        <v>847</v>
      </c>
      <c r="L71" s="41"/>
    </row>
    <row r="72" spans="2:63" s="1" customFormat="1" ht="23.25" customHeight="1">
      <c r="B72" s="41"/>
      <c r="E72" s="352" t="str">
        <f>E9</f>
        <v>SO 501 - Ochrany kabelů NN</v>
      </c>
      <c r="F72" s="368"/>
      <c r="G72" s="368"/>
      <c r="H72" s="368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743</v>
      </c>
      <c r="F74" s="146" t="str">
        <f>F12</f>
        <v xml:space="preserve"> </v>
      </c>
      <c r="I74" s="147" t="s">
        <v>745</v>
      </c>
      <c r="J74" s="67" t="str">
        <f>IF(J12="","",J12)</f>
        <v>6. 4. 2017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747</v>
      </c>
      <c r="F76" s="146" t="str">
        <f>E15</f>
        <v xml:space="preserve">Městská část Praha 21 </v>
      </c>
      <c r="I76" s="147" t="s">
        <v>753</v>
      </c>
      <c r="J76" s="146" t="str">
        <f>E21</f>
        <v xml:space="preserve"> </v>
      </c>
      <c r="L76" s="41"/>
    </row>
    <row r="77" spans="2:63" s="1" customFormat="1" ht="14.45" customHeight="1">
      <c r="B77" s="41"/>
      <c r="C77" s="63" t="s">
        <v>751</v>
      </c>
      <c r="F77" s="146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48"/>
      <c r="C79" s="149" t="s">
        <v>872</v>
      </c>
      <c r="D79" s="150" t="s">
        <v>776</v>
      </c>
      <c r="E79" s="150" t="s">
        <v>772</v>
      </c>
      <c r="F79" s="150" t="s">
        <v>873</v>
      </c>
      <c r="G79" s="150" t="s">
        <v>874</v>
      </c>
      <c r="H79" s="150" t="s">
        <v>875</v>
      </c>
      <c r="I79" s="151" t="s">
        <v>876</v>
      </c>
      <c r="J79" s="150" t="s">
        <v>856</v>
      </c>
      <c r="K79" s="152" t="s">
        <v>877</v>
      </c>
      <c r="L79" s="148"/>
      <c r="M79" s="72" t="s">
        <v>878</v>
      </c>
      <c r="N79" s="73" t="s">
        <v>761</v>
      </c>
      <c r="O79" s="73" t="s">
        <v>879</v>
      </c>
      <c r="P79" s="73" t="s">
        <v>880</v>
      </c>
      <c r="Q79" s="73" t="s">
        <v>881</v>
      </c>
      <c r="R79" s="73" t="s">
        <v>882</v>
      </c>
      <c r="S79" s="73" t="s">
        <v>883</v>
      </c>
      <c r="T79" s="74" t="s">
        <v>884</v>
      </c>
    </row>
    <row r="80" spans="2:63" s="1" customFormat="1" ht="29.25" customHeight="1">
      <c r="B80" s="41"/>
      <c r="C80" s="76" t="s">
        <v>857</v>
      </c>
      <c r="J80" s="153">
        <f>BK80</f>
        <v>0</v>
      </c>
      <c r="L80" s="41"/>
      <c r="M80" s="75"/>
      <c r="N80" s="68"/>
      <c r="O80" s="68"/>
      <c r="P80" s="154">
        <f>P81+P96</f>
        <v>0</v>
      </c>
      <c r="Q80" s="68"/>
      <c r="R80" s="154">
        <f>R81+R96</f>
        <v>25.207454000000002</v>
      </c>
      <c r="S80" s="68"/>
      <c r="T80" s="155">
        <f>T81+T96</f>
        <v>0</v>
      </c>
      <c r="AT80" s="24" t="s">
        <v>790</v>
      </c>
      <c r="AU80" s="24" t="s">
        <v>858</v>
      </c>
      <c r="BK80" s="156">
        <f>BK81+BK96</f>
        <v>0</v>
      </c>
    </row>
    <row r="81" spans="2:65" s="10" customFormat="1" ht="37.35" customHeight="1">
      <c r="B81" s="157"/>
      <c r="D81" s="158" t="s">
        <v>790</v>
      </c>
      <c r="E81" s="159" t="s">
        <v>995</v>
      </c>
      <c r="F81" s="159" t="s">
        <v>209</v>
      </c>
      <c r="I81" s="160"/>
      <c r="J81" s="161">
        <f>BK81</f>
        <v>0</v>
      </c>
      <c r="L81" s="157"/>
      <c r="M81" s="162"/>
      <c r="N81" s="163"/>
      <c r="O81" s="163"/>
      <c r="P81" s="164">
        <f>P82+P88</f>
        <v>0</v>
      </c>
      <c r="Q81" s="163"/>
      <c r="R81" s="164">
        <f>R82+R88</f>
        <v>25.207454000000002</v>
      </c>
      <c r="S81" s="163"/>
      <c r="T81" s="165">
        <f>T82+T88</f>
        <v>0</v>
      </c>
      <c r="AR81" s="158" t="s">
        <v>904</v>
      </c>
      <c r="AT81" s="166" t="s">
        <v>790</v>
      </c>
      <c r="AU81" s="166" t="s">
        <v>791</v>
      </c>
      <c r="AY81" s="158" t="s">
        <v>887</v>
      </c>
      <c r="BK81" s="167">
        <f>BK82+BK88</f>
        <v>0</v>
      </c>
    </row>
    <row r="82" spans="2:65" s="10" customFormat="1" ht="19.899999999999999" customHeight="1">
      <c r="B82" s="157"/>
      <c r="D82" s="168" t="s">
        <v>790</v>
      </c>
      <c r="E82" s="169" t="s">
        <v>210</v>
      </c>
      <c r="F82" s="169" t="s">
        <v>211</v>
      </c>
      <c r="I82" s="160"/>
      <c r="J82" s="170">
        <f>BK82</f>
        <v>0</v>
      </c>
      <c r="L82" s="157"/>
      <c r="M82" s="162"/>
      <c r="N82" s="163"/>
      <c r="O82" s="163"/>
      <c r="P82" s="164">
        <f>SUM(P83:P87)</f>
        <v>0</v>
      </c>
      <c r="Q82" s="163"/>
      <c r="R82" s="164">
        <f>SUM(R83:R87)</f>
        <v>6.7859000000000003E-2</v>
      </c>
      <c r="S82" s="163"/>
      <c r="T82" s="165">
        <f>SUM(T83:T87)</f>
        <v>0</v>
      </c>
      <c r="AR82" s="158" t="s">
        <v>904</v>
      </c>
      <c r="AT82" s="166" t="s">
        <v>790</v>
      </c>
      <c r="AU82" s="166" t="s">
        <v>799</v>
      </c>
      <c r="AY82" s="158" t="s">
        <v>887</v>
      </c>
      <c r="BK82" s="167">
        <f>SUM(BK83:BK87)</f>
        <v>0</v>
      </c>
    </row>
    <row r="83" spans="2:65" s="1" customFormat="1" ht="44.25" customHeight="1">
      <c r="B83" s="171"/>
      <c r="C83" s="172" t="s">
        <v>799</v>
      </c>
      <c r="D83" s="172" t="s">
        <v>889</v>
      </c>
      <c r="E83" s="173" t="s">
        <v>344</v>
      </c>
      <c r="F83" s="174" t="s">
        <v>345</v>
      </c>
      <c r="G83" s="175" t="s">
        <v>1018</v>
      </c>
      <c r="H83" s="176">
        <v>99.5</v>
      </c>
      <c r="I83" s="177"/>
      <c r="J83" s="178">
        <f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4" t="s">
        <v>1282</v>
      </c>
      <c r="AT83" s="24" t="s">
        <v>889</v>
      </c>
      <c r="AU83" s="24" t="s">
        <v>802</v>
      </c>
      <c r="AY83" s="24" t="s">
        <v>887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4" t="s">
        <v>799</v>
      </c>
      <c r="BK83" s="183">
        <f>ROUND(I83*H83,2)</f>
        <v>0</v>
      </c>
      <c r="BL83" s="24" t="s">
        <v>1282</v>
      </c>
      <c r="BM83" s="24" t="s">
        <v>346</v>
      </c>
    </row>
    <row r="84" spans="2:65" s="1" customFormat="1" ht="22.5" customHeight="1">
      <c r="B84" s="171"/>
      <c r="C84" s="222" t="s">
        <v>802</v>
      </c>
      <c r="D84" s="222" t="s">
        <v>995</v>
      </c>
      <c r="E84" s="223" t="s">
        <v>347</v>
      </c>
      <c r="F84" s="224" t="s">
        <v>348</v>
      </c>
      <c r="G84" s="225" t="s">
        <v>1337</v>
      </c>
      <c r="H84" s="226">
        <v>67.858999999999995</v>
      </c>
      <c r="I84" s="227"/>
      <c r="J84" s="228">
        <f>ROUND(I84*H84,2)</f>
        <v>0</v>
      </c>
      <c r="K84" s="224" t="s">
        <v>893</v>
      </c>
      <c r="L84" s="229"/>
      <c r="M84" s="230" t="s">
        <v>726</v>
      </c>
      <c r="N84" s="231" t="s">
        <v>762</v>
      </c>
      <c r="O84" s="42"/>
      <c r="P84" s="181">
        <f>O84*H84</f>
        <v>0</v>
      </c>
      <c r="Q84" s="181">
        <v>1E-3</v>
      </c>
      <c r="R84" s="181">
        <f>Q84*H84</f>
        <v>6.7859000000000003E-2</v>
      </c>
      <c r="S84" s="181">
        <v>0</v>
      </c>
      <c r="T84" s="182">
        <f>S84*H84</f>
        <v>0</v>
      </c>
      <c r="AR84" s="24" t="s">
        <v>217</v>
      </c>
      <c r="AT84" s="24" t="s">
        <v>995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217</v>
      </c>
      <c r="BM84" s="24" t="s">
        <v>349</v>
      </c>
    </row>
    <row r="85" spans="2:65" s="1" customFormat="1" ht="27">
      <c r="B85" s="41"/>
      <c r="D85" s="185" t="s">
        <v>1469</v>
      </c>
      <c r="F85" s="248" t="s">
        <v>350</v>
      </c>
      <c r="I85" s="243"/>
      <c r="L85" s="41"/>
      <c r="M85" s="244"/>
      <c r="N85" s="42"/>
      <c r="O85" s="42"/>
      <c r="P85" s="42"/>
      <c r="Q85" s="42"/>
      <c r="R85" s="42"/>
      <c r="S85" s="42"/>
      <c r="T85" s="70"/>
      <c r="AT85" s="24" t="s">
        <v>1469</v>
      </c>
      <c r="AU85" s="24" t="s">
        <v>802</v>
      </c>
    </row>
    <row r="86" spans="2:65" s="12" customFormat="1">
      <c r="B86" s="193"/>
      <c r="D86" s="185" t="s">
        <v>896</v>
      </c>
      <c r="E86" s="202" t="s">
        <v>726</v>
      </c>
      <c r="F86" s="203" t="s">
        <v>351</v>
      </c>
      <c r="H86" s="204">
        <v>61.69</v>
      </c>
      <c r="I86" s="198"/>
      <c r="L86" s="193"/>
      <c r="M86" s="199"/>
      <c r="N86" s="200"/>
      <c r="O86" s="200"/>
      <c r="P86" s="200"/>
      <c r="Q86" s="200"/>
      <c r="R86" s="200"/>
      <c r="S86" s="200"/>
      <c r="T86" s="201"/>
      <c r="AT86" s="202" t="s">
        <v>896</v>
      </c>
      <c r="AU86" s="202" t="s">
        <v>802</v>
      </c>
      <c r="AV86" s="12" t="s">
        <v>802</v>
      </c>
      <c r="AW86" s="12" t="s">
        <v>755</v>
      </c>
      <c r="AX86" s="12" t="s">
        <v>799</v>
      </c>
      <c r="AY86" s="202" t="s">
        <v>887</v>
      </c>
    </row>
    <row r="87" spans="2:65" s="12" customFormat="1">
      <c r="B87" s="193"/>
      <c r="D87" s="185" t="s">
        <v>896</v>
      </c>
      <c r="F87" s="203" t="s">
        <v>352</v>
      </c>
      <c r="H87" s="204">
        <v>67.858999999999995</v>
      </c>
      <c r="I87" s="198"/>
      <c r="L87" s="193"/>
      <c r="M87" s="199"/>
      <c r="N87" s="200"/>
      <c r="O87" s="200"/>
      <c r="P87" s="200"/>
      <c r="Q87" s="200"/>
      <c r="R87" s="200"/>
      <c r="S87" s="200"/>
      <c r="T87" s="201"/>
      <c r="AT87" s="202" t="s">
        <v>896</v>
      </c>
      <c r="AU87" s="202" t="s">
        <v>802</v>
      </c>
      <c r="AV87" s="12" t="s">
        <v>802</v>
      </c>
      <c r="AW87" s="12" t="s">
        <v>727</v>
      </c>
      <c r="AX87" s="12" t="s">
        <v>799</v>
      </c>
      <c r="AY87" s="202" t="s">
        <v>887</v>
      </c>
    </row>
    <row r="88" spans="2:65" s="10" customFormat="1" ht="29.85" customHeight="1">
      <c r="B88" s="157"/>
      <c r="D88" s="168" t="s">
        <v>790</v>
      </c>
      <c r="E88" s="169" t="s">
        <v>240</v>
      </c>
      <c r="F88" s="169" t="s">
        <v>241</v>
      </c>
      <c r="I88" s="160"/>
      <c r="J88" s="170">
        <f>BK88</f>
        <v>0</v>
      </c>
      <c r="L88" s="157"/>
      <c r="M88" s="162"/>
      <c r="N88" s="163"/>
      <c r="O88" s="163"/>
      <c r="P88" s="164">
        <f>SUM(P89:P95)</f>
        <v>0</v>
      </c>
      <c r="Q88" s="163"/>
      <c r="R88" s="164">
        <f>SUM(R89:R95)</f>
        <v>25.139595000000003</v>
      </c>
      <c r="S88" s="163"/>
      <c r="T88" s="165">
        <f>SUM(T89:T95)</f>
        <v>0</v>
      </c>
      <c r="AR88" s="158" t="s">
        <v>904</v>
      </c>
      <c r="AT88" s="166" t="s">
        <v>790</v>
      </c>
      <c r="AU88" s="166" t="s">
        <v>799</v>
      </c>
      <c r="AY88" s="158" t="s">
        <v>887</v>
      </c>
      <c r="BK88" s="167">
        <f>SUM(BK89:BK95)</f>
        <v>0</v>
      </c>
    </row>
    <row r="89" spans="2:65" s="1" customFormat="1" ht="44.25" customHeight="1">
      <c r="B89" s="171"/>
      <c r="C89" s="172" t="s">
        <v>904</v>
      </c>
      <c r="D89" s="172" t="s">
        <v>889</v>
      </c>
      <c r="E89" s="173" t="s">
        <v>353</v>
      </c>
      <c r="F89" s="174" t="s">
        <v>354</v>
      </c>
      <c r="G89" s="175" t="s">
        <v>1018</v>
      </c>
      <c r="H89" s="176">
        <v>99.5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4" t="s">
        <v>1282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1282</v>
      </c>
      <c r="BM89" s="24" t="s">
        <v>355</v>
      </c>
    </row>
    <row r="90" spans="2:65" s="1" customFormat="1" ht="31.5" customHeight="1">
      <c r="B90" s="171"/>
      <c r="C90" s="172" t="s">
        <v>894</v>
      </c>
      <c r="D90" s="172" t="s">
        <v>889</v>
      </c>
      <c r="E90" s="173" t="s">
        <v>356</v>
      </c>
      <c r="F90" s="174" t="s">
        <v>357</v>
      </c>
      <c r="G90" s="175" t="s">
        <v>1018</v>
      </c>
      <c r="H90" s="176">
        <v>99.5</v>
      </c>
      <c r="I90" s="177"/>
      <c r="J90" s="178">
        <f>ROUND(I90*H90,2)</f>
        <v>0</v>
      </c>
      <c r="K90" s="174" t="s">
        <v>893</v>
      </c>
      <c r="L90" s="41"/>
      <c r="M90" s="179" t="s">
        <v>726</v>
      </c>
      <c r="N90" s="180" t="s">
        <v>762</v>
      </c>
      <c r="O90" s="42"/>
      <c r="P90" s="181">
        <f>O90*H90</f>
        <v>0</v>
      </c>
      <c r="Q90" s="181">
        <v>0.18446000000000001</v>
      </c>
      <c r="R90" s="181">
        <f>Q90*H90</f>
        <v>18.353770000000001</v>
      </c>
      <c r="S90" s="181">
        <v>0</v>
      </c>
      <c r="T90" s="182">
        <f>S90*H90</f>
        <v>0</v>
      </c>
      <c r="AR90" s="24" t="s">
        <v>1282</v>
      </c>
      <c r="AT90" s="24" t="s">
        <v>889</v>
      </c>
      <c r="AU90" s="24" t="s">
        <v>802</v>
      </c>
      <c r="AY90" s="24" t="s">
        <v>887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24" t="s">
        <v>799</v>
      </c>
      <c r="BK90" s="183">
        <f>ROUND(I90*H90,2)</f>
        <v>0</v>
      </c>
      <c r="BL90" s="24" t="s">
        <v>1282</v>
      </c>
      <c r="BM90" s="24" t="s">
        <v>358</v>
      </c>
    </row>
    <row r="91" spans="2:65" s="1" customFormat="1" ht="31.5" customHeight="1">
      <c r="B91" s="171"/>
      <c r="C91" s="172" t="s">
        <v>913</v>
      </c>
      <c r="D91" s="172" t="s">
        <v>889</v>
      </c>
      <c r="E91" s="173" t="s">
        <v>359</v>
      </c>
      <c r="F91" s="174" t="s">
        <v>360</v>
      </c>
      <c r="G91" s="175" t="s">
        <v>1018</v>
      </c>
      <c r="H91" s="176">
        <v>99.5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1.8350000000000002E-2</v>
      </c>
      <c r="R91" s="181">
        <f>Q91*H91</f>
        <v>1.8258250000000003</v>
      </c>
      <c r="S91" s="181">
        <v>0</v>
      </c>
      <c r="T91" s="182">
        <f>S91*H91</f>
        <v>0</v>
      </c>
      <c r="AR91" s="24" t="s">
        <v>1282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1282</v>
      </c>
      <c r="BM91" s="24" t="s">
        <v>361</v>
      </c>
    </row>
    <row r="92" spans="2:65" s="1" customFormat="1" ht="22.5" customHeight="1">
      <c r="B92" s="171"/>
      <c r="C92" s="222" t="s">
        <v>919</v>
      </c>
      <c r="D92" s="222" t="s">
        <v>995</v>
      </c>
      <c r="E92" s="223" t="s">
        <v>362</v>
      </c>
      <c r="F92" s="224" t="s">
        <v>363</v>
      </c>
      <c r="G92" s="225" t="s">
        <v>1039</v>
      </c>
      <c r="H92" s="226">
        <v>100</v>
      </c>
      <c r="I92" s="227"/>
      <c r="J92" s="228">
        <f>ROUND(I92*H92,2)</f>
        <v>0</v>
      </c>
      <c r="K92" s="224" t="s">
        <v>893</v>
      </c>
      <c r="L92" s="229"/>
      <c r="M92" s="230" t="s">
        <v>726</v>
      </c>
      <c r="N92" s="231" t="s">
        <v>762</v>
      </c>
      <c r="O92" s="42"/>
      <c r="P92" s="181">
        <f>O92*H92</f>
        <v>0</v>
      </c>
      <c r="Q92" s="181">
        <v>3.2000000000000001E-2</v>
      </c>
      <c r="R92" s="181">
        <f>Q92*H92</f>
        <v>3.2</v>
      </c>
      <c r="S92" s="181">
        <v>0</v>
      </c>
      <c r="T92" s="182">
        <f>S92*H92</f>
        <v>0</v>
      </c>
      <c r="AR92" s="24" t="s">
        <v>217</v>
      </c>
      <c r="AT92" s="24" t="s">
        <v>995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217</v>
      </c>
      <c r="BM92" s="24" t="s">
        <v>364</v>
      </c>
    </row>
    <row r="93" spans="2:65" s="1" customFormat="1" ht="22.5" customHeight="1">
      <c r="B93" s="171"/>
      <c r="C93" s="222" t="s">
        <v>924</v>
      </c>
      <c r="D93" s="222" t="s">
        <v>995</v>
      </c>
      <c r="E93" s="223" t="s">
        <v>365</v>
      </c>
      <c r="F93" s="224" t="s">
        <v>366</v>
      </c>
      <c r="G93" s="225" t="s">
        <v>1039</v>
      </c>
      <c r="H93" s="226">
        <v>200</v>
      </c>
      <c r="I93" s="227"/>
      <c r="J93" s="228">
        <f>ROUND(I93*H93,2)</f>
        <v>0</v>
      </c>
      <c r="K93" s="224" t="s">
        <v>893</v>
      </c>
      <c r="L93" s="229"/>
      <c r="M93" s="230" t="s">
        <v>726</v>
      </c>
      <c r="N93" s="231" t="s">
        <v>762</v>
      </c>
      <c r="O93" s="42"/>
      <c r="P93" s="181">
        <f>O93*H93</f>
        <v>0</v>
      </c>
      <c r="Q93" s="181">
        <v>8.8000000000000005E-3</v>
      </c>
      <c r="R93" s="181">
        <f>Q93*H93</f>
        <v>1.76</v>
      </c>
      <c r="S93" s="181">
        <v>0</v>
      </c>
      <c r="T93" s="182">
        <f>S93*H93</f>
        <v>0</v>
      </c>
      <c r="AR93" s="24" t="s">
        <v>217</v>
      </c>
      <c r="AT93" s="24" t="s">
        <v>995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217</v>
      </c>
      <c r="BM93" s="24" t="s">
        <v>367</v>
      </c>
    </row>
    <row r="94" spans="2:65" s="12" customFormat="1">
      <c r="B94" s="193"/>
      <c r="D94" s="194" t="s">
        <v>896</v>
      </c>
      <c r="F94" s="196" t="s">
        <v>368</v>
      </c>
      <c r="H94" s="197">
        <v>200</v>
      </c>
      <c r="I94" s="198"/>
      <c r="L94" s="193"/>
      <c r="M94" s="199"/>
      <c r="N94" s="200"/>
      <c r="O94" s="200"/>
      <c r="P94" s="200"/>
      <c r="Q94" s="200"/>
      <c r="R94" s="200"/>
      <c r="S94" s="200"/>
      <c r="T94" s="201"/>
      <c r="AT94" s="202" t="s">
        <v>896</v>
      </c>
      <c r="AU94" s="202" t="s">
        <v>802</v>
      </c>
      <c r="AV94" s="12" t="s">
        <v>802</v>
      </c>
      <c r="AW94" s="12" t="s">
        <v>727</v>
      </c>
      <c r="AX94" s="12" t="s">
        <v>799</v>
      </c>
      <c r="AY94" s="202" t="s">
        <v>887</v>
      </c>
    </row>
    <row r="95" spans="2:65" s="1" customFormat="1" ht="31.5" customHeight="1">
      <c r="B95" s="171"/>
      <c r="C95" s="172" t="s">
        <v>938</v>
      </c>
      <c r="D95" s="172" t="s">
        <v>889</v>
      </c>
      <c r="E95" s="173" t="s">
        <v>369</v>
      </c>
      <c r="F95" s="174" t="s">
        <v>370</v>
      </c>
      <c r="G95" s="175" t="s">
        <v>1018</v>
      </c>
      <c r="H95" s="176">
        <v>99.5</v>
      </c>
      <c r="I95" s="177"/>
      <c r="J95" s="178">
        <f>ROUND(I95*H95,2)</f>
        <v>0</v>
      </c>
      <c r="K95" s="174" t="s">
        <v>893</v>
      </c>
      <c r="L95" s="41"/>
      <c r="M95" s="179" t="s">
        <v>726</v>
      </c>
      <c r="N95" s="180" t="s">
        <v>762</v>
      </c>
      <c r="O95" s="42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4" t="s">
        <v>1282</v>
      </c>
      <c r="AT95" s="24" t="s">
        <v>889</v>
      </c>
      <c r="AU95" s="24" t="s">
        <v>802</v>
      </c>
      <c r="AY95" s="24" t="s">
        <v>887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4" t="s">
        <v>799</v>
      </c>
      <c r="BK95" s="183">
        <f>ROUND(I95*H95,2)</f>
        <v>0</v>
      </c>
      <c r="BL95" s="24" t="s">
        <v>1282</v>
      </c>
      <c r="BM95" s="24" t="s">
        <v>371</v>
      </c>
    </row>
    <row r="96" spans="2:65" s="10" customFormat="1" ht="37.35" customHeight="1">
      <c r="B96" s="157"/>
      <c r="D96" s="168" t="s">
        <v>790</v>
      </c>
      <c r="E96" s="249" t="s">
        <v>316</v>
      </c>
      <c r="F96" s="249" t="s">
        <v>317</v>
      </c>
      <c r="I96" s="160"/>
      <c r="J96" s="250">
        <f>BK96</f>
        <v>0</v>
      </c>
      <c r="L96" s="157"/>
      <c r="M96" s="162"/>
      <c r="N96" s="163"/>
      <c r="O96" s="163"/>
      <c r="P96" s="164">
        <f>P97</f>
        <v>0</v>
      </c>
      <c r="Q96" s="163"/>
      <c r="R96" s="164">
        <f>R97</f>
        <v>0</v>
      </c>
      <c r="S96" s="163"/>
      <c r="T96" s="165">
        <f>T97</f>
        <v>0</v>
      </c>
      <c r="AR96" s="158" t="s">
        <v>894</v>
      </c>
      <c r="AT96" s="166" t="s">
        <v>790</v>
      </c>
      <c r="AU96" s="166" t="s">
        <v>791</v>
      </c>
      <c r="AY96" s="158" t="s">
        <v>887</v>
      </c>
      <c r="BK96" s="167">
        <f>BK97</f>
        <v>0</v>
      </c>
    </row>
    <row r="97" spans="2:65" s="1" customFormat="1" ht="22.5" customHeight="1">
      <c r="B97" s="171"/>
      <c r="C97" s="172" t="s">
        <v>943</v>
      </c>
      <c r="D97" s="172" t="s">
        <v>889</v>
      </c>
      <c r="E97" s="173" t="s">
        <v>372</v>
      </c>
      <c r="F97" s="174" t="s">
        <v>339</v>
      </c>
      <c r="G97" s="175" t="s">
        <v>979</v>
      </c>
      <c r="H97" s="176">
        <v>25.207000000000001</v>
      </c>
      <c r="I97" s="177"/>
      <c r="J97" s="178">
        <f>ROUND(I97*H97,2)</f>
        <v>0</v>
      </c>
      <c r="K97" s="174" t="s">
        <v>726</v>
      </c>
      <c r="L97" s="41"/>
      <c r="M97" s="179" t="s">
        <v>726</v>
      </c>
      <c r="N97" s="238" t="s">
        <v>762</v>
      </c>
      <c r="O97" s="239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AR97" s="24" t="s">
        <v>320</v>
      </c>
      <c r="AT97" s="24" t="s">
        <v>889</v>
      </c>
      <c r="AU97" s="24" t="s">
        <v>799</v>
      </c>
      <c r="AY97" s="24" t="s">
        <v>887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4" t="s">
        <v>799</v>
      </c>
      <c r="BK97" s="183">
        <f>ROUND(I97*H97,2)</f>
        <v>0</v>
      </c>
      <c r="BL97" s="24" t="s">
        <v>320</v>
      </c>
      <c r="BM97" s="24" t="s">
        <v>373</v>
      </c>
    </row>
    <row r="98" spans="2:65" s="1" customFormat="1" ht="6.95" customHeight="1">
      <c r="B98" s="56"/>
      <c r="C98" s="57"/>
      <c r="D98" s="57"/>
      <c r="E98" s="57"/>
      <c r="F98" s="57"/>
      <c r="G98" s="57"/>
      <c r="H98" s="57"/>
      <c r="I98" s="125"/>
      <c r="J98" s="57"/>
      <c r="K98" s="57"/>
      <c r="L98" s="41"/>
    </row>
  </sheetData>
  <autoFilter ref="C79:K9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47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825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374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818</v>
      </c>
      <c r="G11" s="42"/>
      <c r="H11" s="42"/>
      <c r="I11" s="106" t="s">
        <v>742</v>
      </c>
      <c r="J11" s="35" t="s">
        <v>202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203</v>
      </c>
      <c r="G13" s="42"/>
      <c r="H13" s="42"/>
      <c r="I13" s="109" t="s">
        <v>852</v>
      </c>
      <c r="J13" s="108" t="s">
        <v>342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ROUND(SUM(BE80:BE95), 2)</f>
        <v>0</v>
      </c>
      <c r="G30" s="42"/>
      <c r="H30" s="42"/>
      <c r="I30" s="120">
        <v>0.21</v>
      </c>
      <c r="J30" s="119">
        <f>ROUND(ROUND((SUM(BE80:BE95)),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ROUND(SUM(BF80:BF95), 2)</f>
        <v>0</v>
      </c>
      <c r="G31" s="42"/>
      <c r="H31" s="42"/>
      <c r="I31" s="120">
        <v>0.15</v>
      </c>
      <c r="J31" s="119">
        <f>ROUND(ROUND((SUM(BF80:BF95)),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ROUND(SUM(BG80:BG95),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ROUND(SUM(BH80:BH95),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ROUND(SUM(BI80:BI95),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502 - Ochrany kabelů VN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J80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205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206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207</v>
      </c>
      <c r="E59" s="142"/>
      <c r="F59" s="142"/>
      <c r="G59" s="142"/>
      <c r="H59" s="142"/>
      <c r="I59" s="143"/>
      <c r="J59" s="144">
        <f>J88</f>
        <v>0</v>
      </c>
      <c r="K59" s="145"/>
    </row>
    <row r="60" spans="2:47" s="7" customFormat="1" ht="24.95" customHeight="1">
      <c r="B60" s="132"/>
      <c r="C60" s="133"/>
      <c r="D60" s="134" t="s">
        <v>208</v>
      </c>
      <c r="E60" s="135"/>
      <c r="F60" s="135"/>
      <c r="G60" s="135"/>
      <c r="H60" s="135"/>
      <c r="I60" s="136"/>
      <c r="J60" s="137">
        <f>J94</f>
        <v>0</v>
      </c>
      <c r="K60" s="13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5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5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6"/>
      <c r="J66" s="60"/>
      <c r="K66" s="60"/>
      <c r="L66" s="41"/>
    </row>
    <row r="67" spans="2:63" s="1" customFormat="1" ht="36.950000000000003" customHeight="1">
      <c r="B67" s="41"/>
      <c r="C67" s="61" t="s">
        <v>871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739</v>
      </c>
      <c r="L69" s="41"/>
    </row>
    <row r="70" spans="2:63" s="1" customFormat="1" ht="22.5" customHeight="1">
      <c r="B70" s="41"/>
      <c r="E70" s="366" t="str">
        <f>E7</f>
        <v>Rekonstrukce komunikace v ul. Druhanická</v>
      </c>
      <c r="F70" s="367"/>
      <c r="G70" s="367"/>
      <c r="H70" s="367"/>
      <c r="L70" s="41"/>
    </row>
    <row r="71" spans="2:63" s="1" customFormat="1" ht="14.45" customHeight="1">
      <c r="B71" s="41"/>
      <c r="C71" s="63" t="s">
        <v>847</v>
      </c>
      <c r="L71" s="41"/>
    </row>
    <row r="72" spans="2:63" s="1" customFormat="1" ht="23.25" customHeight="1">
      <c r="B72" s="41"/>
      <c r="E72" s="352" t="str">
        <f>E9</f>
        <v>SO 502 - Ochrany kabelů VN</v>
      </c>
      <c r="F72" s="368"/>
      <c r="G72" s="368"/>
      <c r="H72" s="368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743</v>
      </c>
      <c r="F74" s="146" t="str">
        <f>F12</f>
        <v xml:space="preserve"> </v>
      </c>
      <c r="I74" s="147" t="s">
        <v>745</v>
      </c>
      <c r="J74" s="67" t="str">
        <f>IF(J12="","",J12)</f>
        <v>6. 4. 2017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747</v>
      </c>
      <c r="F76" s="146" t="str">
        <f>E15</f>
        <v>Městská část Praha 21</v>
      </c>
      <c r="I76" s="147" t="s">
        <v>753</v>
      </c>
      <c r="J76" s="146" t="str">
        <f>E21</f>
        <v xml:space="preserve"> </v>
      </c>
      <c r="L76" s="41"/>
    </row>
    <row r="77" spans="2:63" s="1" customFormat="1" ht="14.45" customHeight="1">
      <c r="B77" s="41"/>
      <c r="C77" s="63" t="s">
        <v>751</v>
      </c>
      <c r="F77" s="146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48"/>
      <c r="C79" s="149" t="s">
        <v>872</v>
      </c>
      <c r="D79" s="150" t="s">
        <v>776</v>
      </c>
      <c r="E79" s="150" t="s">
        <v>772</v>
      </c>
      <c r="F79" s="150" t="s">
        <v>873</v>
      </c>
      <c r="G79" s="150" t="s">
        <v>874</v>
      </c>
      <c r="H79" s="150" t="s">
        <v>875</v>
      </c>
      <c r="I79" s="151" t="s">
        <v>876</v>
      </c>
      <c r="J79" s="150" t="s">
        <v>856</v>
      </c>
      <c r="K79" s="152" t="s">
        <v>877</v>
      </c>
      <c r="L79" s="148"/>
      <c r="M79" s="72" t="s">
        <v>878</v>
      </c>
      <c r="N79" s="73" t="s">
        <v>761</v>
      </c>
      <c r="O79" s="73" t="s">
        <v>879</v>
      </c>
      <c r="P79" s="73" t="s">
        <v>880</v>
      </c>
      <c r="Q79" s="73" t="s">
        <v>881</v>
      </c>
      <c r="R79" s="73" t="s">
        <v>882</v>
      </c>
      <c r="S79" s="73" t="s">
        <v>883</v>
      </c>
      <c r="T79" s="74" t="s">
        <v>884</v>
      </c>
    </row>
    <row r="80" spans="2:63" s="1" customFormat="1" ht="29.25" customHeight="1">
      <c r="B80" s="41"/>
      <c r="C80" s="76" t="s">
        <v>857</v>
      </c>
      <c r="J80" s="153">
        <f>BK80</f>
        <v>0</v>
      </c>
      <c r="L80" s="41"/>
      <c r="M80" s="75"/>
      <c r="N80" s="68"/>
      <c r="O80" s="68"/>
      <c r="P80" s="154">
        <f>P81+P94</f>
        <v>0</v>
      </c>
      <c r="Q80" s="68"/>
      <c r="R80" s="154">
        <f>R81+R94</f>
        <v>18.445806000000001</v>
      </c>
      <c r="S80" s="68"/>
      <c r="T80" s="155">
        <f>T81+T94</f>
        <v>0</v>
      </c>
      <c r="AT80" s="24" t="s">
        <v>790</v>
      </c>
      <c r="AU80" s="24" t="s">
        <v>858</v>
      </c>
      <c r="BK80" s="156">
        <f>BK81+BK94</f>
        <v>0</v>
      </c>
    </row>
    <row r="81" spans="2:65" s="10" customFormat="1" ht="37.35" customHeight="1">
      <c r="B81" s="157"/>
      <c r="D81" s="158" t="s">
        <v>790</v>
      </c>
      <c r="E81" s="159" t="s">
        <v>995</v>
      </c>
      <c r="F81" s="159" t="s">
        <v>209</v>
      </c>
      <c r="I81" s="160"/>
      <c r="J81" s="161">
        <f>BK81</f>
        <v>0</v>
      </c>
      <c r="L81" s="157"/>
      <c r="M81" s="162"/>
      <c r="N81" s="163"/>
      <c r="O81" s="163"/>
      <c r="P81" s="164">
        <f>P82+P88</f>
        <v>0</v>
      </c>
      <c r="Q81" s="163"/>
      <c r="R81" s="164">
        <f>R82+R88</f>
        <v>18.445806000000001</v>
      </c>
      <c r="S81" s="163"/>
      <c r="T81" s="165">
        <f>T82+T88</f>
        <v>0</v>
      </c>
      <c r="AR81" s="158" t="s">
        <v>904</v>
      </c>
      <c r="AT81" s="166" t="s">
        <v>790</v>
      </c>
      <c r="AU81" s="166" t="s">
        <v>791</v>
      </c>
      <c r="AY81" s="158" t="s">
        <v>887</v>
      </c>
      <c r="BK81" s="167">
        <f>BK82+BK88</f>
        <v>0</v>
      </c>
    </row>
    <row r="82" spans="2:65" s="10" customFormat="1" ht="19.899999999999999" customHeight="1">
      <c r="B82" s="157"/>
      <c r="D82" s="168" t="s">
        <v>790</v>
      </c>
      <c r="E82" s="169" t="s">
        <v>210</v>
      </c>
      <c r="F82" s="169" t="s">
        <v>211</v>
      </c>
      <c r="I82" s="160"/>
      <c r="J82" s="170">
        <f>BK82</f>
        <v>0</v>
      </c>
      <c r="L82" s="157"/>
      <c r="M82" s="162"/>
      <c r="N82" s="163"/>
      <c r="O82" s="163"/>
      <c r="P82" s="164">
        <f>SUM(P83:P87)</f>
        <v>0</v>
      </c>
      <c r="Q82" s="163"/>
      <c r="R82" s="164">
        <f>SUM(R83:R87)</f>
        <v>2.7621E-2</v>
      </c>
      <c r="S82" s="163"/>
      <c r="T82" s="165">
        <f>SUM(T83:T87)</f>
        <v>0</v>
      </c>
      <c r="AR82" s="158" t="s">
        <v>904</v>
      </c>
      <c r="AT82" s="166" t="s">
        <v>790</v>
      </c>
      <c r="AU82" s="166" t="s">
        <v>799</v>
      </c>
      <c r="AY82" s="158" t="s">
        <v>887</v>
      </c>
      <c r="BK82" s="167">
        <f>SUM(BK83:BK87)</f>
        <v>0</v>
      </c>
    </row>
    <row r="83" spans="2:65" s="1" customFormat="1" ht="44.25" customHeight="1">
      <c r="B83" s="171"/>
      <c r="C83" s="172" t="s">
        <v>799</v>
      </c>
      <c r="D83" s="172" t="s">
        <v>889</v>
      </c>
      <c r="E83" s="173" t="s">
        <v>344</v>
      </c>
      <c r="F83" s="174" t="s">
        <v>345</v>
      </c>
      <c r="G83" s="175" t="s">
        <v>1018</v>
      </c>
      <c r="H83" s="176">
        <v>40.5</v>
      </c>
      <c r="I83" s="177"/>
      <c r="J83" s="178">
        <f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4" t="s">
        <v>1282</v>
      </c>
      <c r="AT83" s="24" t="s">
        <v>889</v>
      </c>
      <c r="AU83" s="24" t="s">
        <v>802</v>
      </c>
      <c r="AY83" s="24" t="s">
        <v>887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4" t="s">
        <v>799</v>
      </c>
      <c r="BK83" s="183">
        <f>ROUND(I83*H83,2)</f>
        <v>0</v>
      </c>
      <c r="BL83" s="24" t="s">
        <v>1282</v>
      </c>
      <c r="BM83" s="24" t="s">
        <v>375</v>
      </c>
    </row>
    <row r="84" spans="2:65" s="1" customFormat="1" ht="22.5" customHeight="1">
      <c r="B84" s="171"/>
      <c r="C84" s="222" t="s">
        <v>802</v>
      </c>
      <c r="D84" s="222" t="s">
        <v>995</v>
      </c>
      <c r="E84" s="223" t="s">
        <v>347</v>
      </c>
      <c r="F84" s="224" t="s">
        <v>348</v>
      </c>
      <c r="G84" s="225" t="s">
        <v>1337</v>
      </c>
      <c r="H84" s="226">
        <v>27.620999999999999</v>
      </c>
      <c r="I84" s="227"/>
      <c r="J84" s="228">
        <f>ROUND(I84*H84,2)</f>
        <v>0</v>
      </c>
      <c r="K84" s="224" t="s">
        <v>893</v>
      </c>
      <c r="L84" s="229"/>
      <c r="M84" s="230" t="s">
        <v>726</v>
      </c>
      <c r="N84" s="231" t="s">
        <v>762</v>
      </c>
      <c r="O84" s="42"/>
      <c r="P84" s="181">
        <f>O84*H84</f>
        <v>0</v>
      </c>
      <c r="Q84" s="181">
        <v>1E-3</v>
      </c>
      <c r="R84" s="181">
        <f>Q84*H84</f>
        <v>2.7621E-2</v>
      </c>
      <c r="S84" s="181">
        <v>0</v>
      </c>
      <c r="T84" s="182">
        <f>S84*H84</f>
        <v>0</v>
      </c>
      <c r="AR84" s="24" t="s">
        <v>217</v>
      </c>
      <c r="AT84" s="24" t="s">
        <v>995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217</v>
      </c>
      <c r="BM84" s="24" t="s">
        <v>376</v>
      </c>
    </row>
    <row r="85" spans="2:65" s="1" customFormat="1" ht="27">
      <c r="B85" s="41"/>
      <c r="D85" s="185" t="s">
        <v>1469</v>
      </c>
      <c r="F85" s="248" t="s">
        <v>350</v>
      </c>
      <c r="I85" s="243"/>
      <c r="L85" s="41"/>
      <c r="M85" s="244"/>
      <c r="N85" s="42"/>
      <c r="O85" s="42"/>
      <c r="P85" s="42"/>
      <c r="Q85" s="42"/>
      <c r="R85" s="42"/>
      <c r="S85" s="42"/>
      <c r="T85" s="70"/>
      <c r="AT85" s="24" t="s">
        <v>1469</v>
      </c>
      <c r="AU85" s="24" t="s">
        <v>802</v>
      </c>
    </row>
    <row r="86" spans="2:65" s="12" customFormat="1">
      <c r="B86" s="193"/>
      <c r="D86" s="185" t="s">
        <v>896</v>
      </c>
      <c r="E86" s="202" t="s">
        <v>726</v>
      </c>
      <c r="F86" s="203" t="s">
        <v>377</v>
      </c>
      <c r="H86" s="204">
        <v>25.11</v>
      </c>
      <c r="I86" s="198"/>
      <c r="L86" s="193"/>
      <c r="M86" s="199"/>
      <c r="N86" s="200"/>
      <c r="O86" s="200"/>
      <c r="P86" s="200"/>
      <c r="Q86" s="200"/>
      <c r="R86" s="200"/>
      <c r="S86" s="200"/>
      <c r="T86" s="201"/>
      <c r="AT86" s="202" t="s">
        <v>896</v>
      </c>
      <c r="AU86" s="202" t="s">
        <v>802</v>
      </c>
      <c r="AV86" s="12" t="s">
        <v>802</v>
      </c>
      <c r="AW86" s="12" t="s">
        <v>755</v>
      </c>
      <c r="AX86" s="12" t="s">
        <v>799</v>
      </c>
      <c r="AY86" s="202" t="s">
        <v>887</v>
      </c>
    </row>
    <row r="87" spans="2:65" s="12" customFormat="1">
      <c r="B87" s="193"/>
      <c r="D87" s="185" t="s">
        <v>896</v>
      </c>
      <c r="F87" s="203" t="s">
        <v>378</v>
      </c>
      <c r="H87" s="204">
        <v>27.620999999999999</v>
      </c>
      <c r="I87" s="198"/>
      <c r="L87" s="193"/>
      <c r="M87" s="199"/>
      <c r="N87" s="200"/>
      <c r="O87" s="200"/>
      <c r="P87" s="200"/>
      <c r="Q87" s="200"/>
      <c r="R87" s="200"/>
      <c r="S87" s="200"/>
      <c r="T87" s="201"/>
      <c r="AT87" s="202" t="s">
        <v>896</v>
      </c>
      <c r="AU87" s="202" t="s">
        <v>802</v>
      </c>
      <c r="AV87" s="12" t="s">
        <v>802</v>
      </c>
      <c r="AW87" s="12" t="s">
        <v>727</v>
      </c>
      <c r="AX87" s="12" t="s">
        <v>799</v>
      </c>
      <c r="AY87" s="202" t="s">
        <v>887</v>
      </c>
    </row>
    <row r="88" spans="2:65" s="10" customFormat="1" ht="29.85" customHeight="1">
      <c r="B88" s="157"/>
      <c r="D88" s="168" t="s">
        <v>790</v>
      </c>
      <c r="E88" s="169" t="s">
        <v>240</v>
      </c>
      <c r="F88" s="169" t="s">
        <v>241</v>
      </c>
      <c r="I88" s="160"/>
      <c r="J88" s="170">
        <f>BK88</f>
        <v>0</v>
      </c>
      <c r="L88" s="157"/>
      <c r="M88" s="162"/>
      <c r="N88" s="163"/>
      <c r="O88" s="163"/>
      <c r="P88" s="164">
        <f>SUM(P89:P93)</f>
        <v>0</v>
      </c>
      <c r="Q88" s="163"/>
      <c r="R88" s="164">
        <f>SUM(R89:R93)</f>
        <v>18.418185000000001</v>
      </c>
      <c r="S88" s="163"/>
      <c r="T88" s="165">
        <f>SUM(T89:T93)</f>
        <v>0</v>
      </c>
      <c r="AR88" s="158" t="s">
        <v>904</v>
      </c>
      <c r="AT88" s="166" t="s">
        <v>790</v>
      </c>
      <c r="AU88" s="166" t="s">
        <v>799</v>
      </c>
      <c r="AY88" s="158" t="s">
        <v>887</v>
      </c>
      <c r="BK88" s="167">
        <f>SUM(BK89:BK93)</f>
        <v>0</v>
      </c>
    </row>
    <row r="89" spans="2:65" s="1" customFormat="1" ht="44.25" customHeight="1">
      <c r="B89" s="171"/>
      <c r="C89" s="172" t="s">
        <v>904</v>
      </c>
      <c r="D89" s="172" t="s">
        <v>889</v>
      </c>
      <c r="E89" s="173" t="s">
        <v>353</v>
      </c>
      <c r="F89" s="174" t="s">
        <v>354</v>
      </c>
      <c r="G89" s="175" t="s">
        <v>1018</v>
      </c>
      <c r="H89" s="176">
        <v>40.5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4" t="s">
        <v>1282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1282</v>
      </c>
      <c r="BM89" s="24" t="s">
        <v>379</v>
      </c>
    </row>
    <row r="90" spans="2:65" s="1" customFormat="1" ht="31.5" customHeight="1">
      <c r="B90" s="171"/>
      <c r="C90" s="172" t="s">
        <v>894</v>
      </c>
      <c r="D90" s="172" t="s">
        <v>889</v>
      </c>
      <c r="E90" s="173" t="s">
        <v>356</v>
      </c>
      <c r="F90" s="174" t="s">
        <v>357</v>
      </c>
      <c r="G90" s="175" t="s">
        <v>1018</v>
      </c>
      <c r="H90" s="176">
        <v>40.5</v>
      </c>
      <c r="I90" s="177"/>
      <c r="J90" s="178">
        <f>ROUND(I90*H90,2)</f>
        <v>0</v>
      </c>
      <c r="K90" s="174" t="s">
        <v>893</v>
      </c>
      <c r="L90" s="41"/>
      <c r="M90" s="179" t="s">
        <v>726</v>
      </c>
      <c r="N90" s="180" t="s">
        <v>762</v>
      </c>
      <c r="O90" s="42"/>
      <c r="P90" s="181">
        <f>O90*H90</f>
        <v>0</v>
      </c>
      <c r="Q90" s="181">
        <v>0.18446000000000001</v>
      </c>
      <c r="R90" s="181">
        <f>Q90*H90</f>
        <v>7.4706300000000008</v>
      </c>
      <c r="S90" s="181">
        <v>0</v>
      </c>
      <c r="T90" s="182">
        <f>S90*H90</f>
        <v>0</v>
      </c>
      <c r="AR90" s="24" t="s">
        <v>1282</v>
      </c>
      <c r="AT90" s="24" t="s">
        <v>889</v>
      </c>
      <c r="AU90" s="24" t="s">
        <v>802</v>
      </c>
      <c r="AY90" s="24" t="s">
        <v>887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24" t="s">
        <v>799</v>
      </c>
      <c r="BK90" s="183">
        <f>ROUND(I90*H90,2)</f>
        <v>0</v>
      </c>
      <c r="BL90" s="24" t="s">
        <v>1282</v>
      </c>
      <c r="BM90" s="24" t="s">
        <v>380</v>
      </c>
    </row>
    <row r="91" spans="2:65" s="1" customFormat="1" ht="44.25" customHeight="1">
      <c r="B91" s="171"/>
      <c r="C91" s="172" t="s">
        <v>913</v>
      </c>
      <c r="D91" s="172" t="s">
        <v>889</v>
      </c>
      <c r="E91" s="173" t="s">
        <v>279</v>
      </c>
      <c r="F91" s="174" t="s">
        <v>280</v>
      </c>
      <c r="G91" s="175" t="s">
        <v>1018</v>
      </c>
      <c r="H91" s="176">
        <v>40.5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0.27030999999999999</v>
      </c>
      <c r="R91" s="181">
        <f>Q91*H91</f>
        <v>10.947554999999999</v>
      </c>
      <c r="S91" s="181">
        <v>0</v>
      </c>
      <c r="T91" s="182">
        <f>S91*H91</f>
        <v>0</v>
      </c>
      <c r="AR91" s="24" t="s">
        <v>1282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1282</v>
      </c>
      <c r="BM91" s="24" t="s">
        <v>381</v>
      </c>
    </row>
    <row r="92" spans="2:65" s="1" customFormat="1" ht="22.5" customHeight="1">
      <c r="B92" s="171"/>
      <c r="C92" s="222" t="s">
        <v>919</v>
      </c>
      <c r="D92" s="222" t="s">
        <v>995</v>
      </c>
      <c r="E92" s="223" t="s">
        <v>282</v>
      </c>
      <c r="F92" s="224" t="s">
        <v>283</v>
      </c>
      <c r="G92" s="225" t="s">
        <v>1018</v>
      </c>
      <c r="H92" s="226">
        <v>40.5</v>
      </c>
      <c r="I92" s="227"/>
      <c r="J92" s="228">
        <f>ROUND(I92*H92,2)</f>
        <v>0</v>
      </c>
      <c r="K92" s="224" t="s">
        <v>726</v>
      </c>
      <c r="L92" s="229"/>
      <c r="M92" s="230" t="s">
        <v>726</v>
      </c>
      <c r="N92" s="231" t="s">
        <v>762</v>
      </c>
      <c r="O92" s="42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24" t="s">
        <v>217</v>
      </c>
      <c r="AT92" s="24" t="s">
        <v>995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217</v>
      </c>
      <c r="BM92" s="24" t="s">
        <v>382</v>
      </c>
    </row>
    <row r="93" spans="2:65" s="1" customFormat="1" ht="31.5" customHeight="1">
      <c r="B93" s="171"/>
      <c r="C93" s="172" t="s">
        <v>924</v>
      </c>
      <c r="D93" s="172" t="s">
        <v>889</v>
      </c>
      <c r="E93" s="173" t="s">
        <v>369</v>
      </c>
      <c r="F93" s="174" t="s">
        <v>370</v>
      </c>
      <c r="G93" s="175" t="s">
        <v>1018</v>
      </c>
      <c r="H93" s="176">
        <v>40.5</v>
      </c>
      <c r="I93" s="177"/>
      <c r="J93" s="178">
        <f>ROUND(I93*H93,2)</f>
        <v>0</v>
      </c>
      <c r="K93" s="174" t="s">
        <v>893</v>
      </c>
      <c r="L93" s="41"/>
      <c r="M93" s="179" t="s">
        <v>726</v>
      </c>
      <c r="N93" s="180" t="s">
        <v>762</v>
      </c>
      <c r="O93" s="42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4" t="s">
        <v>1282</v>
      </c>
      <c r="AT93" s="24" t="s">
        <v>889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1282</v>
      </c>
      <c r="BM93" s="24" t="s">
        <v>383</v>
      </c>
    </row>
    <row r="94" spans="2:65" s="10" customFormat="1" ht="37.35" customHeight="1">
      <c r="B94" s="157"/>
      <c r="D94" s="168" t="s">
        <v>790</v>
      </c>
      <c r="E94" s="249" t="s">
        <v>316</v>
      </c>
      <c r="F94" s="249" t="s">
        <v>317</v>
      </c>
      <c r="I94" s="160"/>
      <c r="J94" s="250">
        <f>BK94</f>
        <v>0</v>
      </c>
      <c r="L94" s="157"/>
      <c r="M94" s="162"/>
      <c r="N94" s="163"/>
      <c r="O94" s="163"/>
      <c r="P94" s="164">
        <f>P95</f>
        <v>0</v>
      </c>
      <c r="Q94" s="163"/>
      <c r="R94" s="164">
        <f>R95</f>
        <v>0</v>
      </c>
      <c r="S94" s="163"/>
      <c r="T94" s="165">
        <f>T95</f>
        <v>0</v>
      </c>
      <c r="AR94" s="158" t="s">
        <v>894</v>
      </c>
      <c r="AT94" s="166" t="s">
        <v>790</v>
      </c>
      <c r="AU94" s="166" t="s">
        <v>791</v>
      </c>
      <c r="AY94" s="158" t="s">
        <v>887</v>
      </c>
      <c r="BK94" s="167">
        <f>BK95</f>
        <v>0</v>
      </c>
    </row>
    <row r="95" spans="2:65" s="1" customFormat="1" ht="22.5" customHeight="1">
      <c r="B95" s="171"/>
      <c r="C95" s="172" t="s">
        <v>938</v>
      </c>
      <c r="D95" s="172" t="s">
        <v>889</v>
      </c>
      <c r="E95" s="173" t="s">
        <v>372</v>
      </c>
      <c r="F95" s="174" t="s">
        <v>339</v>
      </c>
      <c r="G95" s="175" t="s">
        <v>979</v>
      </c>
      <c r="H95" s="176">
        <v>18.446000000000002</v>
      </c>
      <c r="I95" s="177"/>
      <c r="J95" s="178">
        <f>ROUND(I95*H95,2)</f>
        <v>0</v>
      </c>
      <c r="K95" s="174" t="s">
        <v>726</v>
      </c>
      <c r="L95" s="41"/>
      <c r="M95" s="179" t="s">
        <v>726</v>
      </c>
      <c r="N95" s="238" t="s">
        <v>762</v>
      </c>
      <c r="O95" s="239"/>
      <c r="P95" s="240">
        <f>O95*H95</f>
        <v>0</v>
      </c>
      <c r="Q95" s="240">
        <v>0</v>
      </c>
      <c r="R95" s="240">
        <f>Q95*H95</f>
        <v>0</v>
      </c>
      <c r="S95" s="240">
        <v>0</v>
      </c>
      <c r="T95" s="241">
        <f>S95*H95</f>
        <v>0</v>
      </c>
      <c r="AR95" s="24" t="s">
        <v>320</v>
      </c>
      <c r="AT95" s="24" t="s">
        <v>889</v>
      </c>
      <c r="AU95" s="24" t="s">
        <v>799</v>
      </c>
      <c r="AY95" s="24" t="s">
        <v>887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4" t="s">
        <v>799</v>
      </c>
      <c r="BK95" s="183">
        <f>ROUND(I95*H95,2)</f>
        <v>0</v>
      </c>
      <c r="BL95" s="24" t="s">
        <v>320</v>
      </c>
      <c r="BM95" s="24" t="s">
        <v>384</v>
      </c>
    </row>
    <row r="96" spans="2:65" s="1" customFormat="1" ht="6.95" customHeight="1">
      <c r="B96" s="56"/>
      <c r="C96" s="57"/>
      <c r="D96" s="57"/>
      <c r="E96" s="57"/>
      <c r="F96" s="57"/>
      <c r="G96" s="57"/>
      <c r="H96" s="57"/>
      <c r="I96" s="125"/>
      <c r="J96" s="57"/>
      <c r="K96" s="57"/>
      <c r="L96" s="41"/>
    </row>
  </sheetData>
  <autoFilter ref="C79:K95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rstPageNumber="51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1"/>
      <c r="B1" s="99"/>
      <c r="C1" s="99"/>
      <c r="D1" s="100" t="s">
        <v>722</v>
      </c>
      <c r="E1" s="99"/>
      <c r="F1" s="101" t="s">
        <v>841</v>
      </c>
      <c r="G1" s="369" t="s">
        <v>842</v>
      </c>
      <c r="H1" s="369"/>
      <c r="I1" s="102"/>
      <c r="J1" s="101" t="s">
        <v>843</v>
      </c>
      <c r="K1" s="100" t="s">
        <v>844</v>
      </c>
      <c r="L1" s="101" t="s">
        <v>845</v>
      </c>
      <c r="M1" s="101"/>
      <c r="N1" s="101"/>
      <c r="O1" s="101"/>
      <c r="P1" s="101"/>
      <c r="Q1" s="101"/>
      <c r="R1" s="101"/>
      <c r="S1" s="101"/>
      <c r="T1" s="10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828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802</v>
      </c>
    </row>
    <row r="4" spans="1:70" ht="36.950000000000003" customHeight="1">
      <c r="B4" s="28"/>
      <c r="C4" s="29"/>
      <c r="D4" s="30" t="s">
        <v>846</v>
      </c>
      <c r="E4" s="29"/>
      <c r="F4" s="29"/>
      <c r="G4" s="29"/>
      <c r="H4" s="29"/>
      <c r="I4" s="104"/>
      <c r="J4" s="29"/>
      <c r="K4" s="31"/>
      <c r="M4" s="32" t="s">
        <v>734</v>
      </c>
      <c r="AT4" s="24" t="s">
        <v>727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739</v>
      </c>
      <c r="E6" s="29"/>
      <c r="F6" s="29"/>
      <c r="G6" s="29"/>
      <c r="H6" s="29"/>
      <c r="I6" s="104"/>
      <c r="J6" s="29"/>
      <c r="K6" s="31"/>
    </row>
    <row r="7" spans="1:70" ht="22.5" customHeight="1">
      <c r="B7" s="28"/>
      <c r="C7" s="29"/>
      <c r="D7" s="29"/>
      <c r="E7" s="370" t="str">
        <f ca="1">'Rekapitulace stavby'!K6</f>
        <v>Rekonstrukce komunikace v ul. Druhanická</v>
      </c>
      <c r="F7" s="371"/>
      <c r="G7" s="371"/>
      <c r="H7" s="371"/>
      <c r="I7" s="104"/>
      <c r="J7" s="29"/>
      <c r="K7" s="31"/>
    </row>
    <row r="8" spans="1:70" s="1" customFormat="1" ht="15">
      <c r="B8" s="41"/>
      <c r="C8" s="42"/>
      <c r="D8" s="37" t="s">
        <v>847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372" t="s">
        <v>385</v>
      </c>
      <c r="F9" s="373"/>
      <c r="G9" s="373"/>
      <c r="H9" s="373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7" t="s">
        <v>741</v>
      </c>
      <c r="E11" s="42"/>
      <c r="F11" s="35" t="s">
        <v>829</v>
      </c>
      <c r="G11" s="42"/>
      <c r="H11" s="42"/>
      <c r="I11" s="106" t="s">
        <v>742</v>
      </c>
      <c r="J11" s="35" t="s">
        <v>202</v>
      </c>
      <c r="K11" s="45"/>
    </row>
    <row r="12" spans="1:70" s="1" customFormat="1" ht="14.45" customHeight="1">
      <c r="B12" s="41"/>
      <c r="C12" s="42"/>
      <c r="D12" s="37" t="s">
        <v>743</v>
      </c>
      <c r="E12" s="42"/>
      <c r="F12" s="35" t="s">
        <v>754</v>
      </c>
      <c r="G12" s="42"/>
      <c r="H12" s="42"/>
      <c r="I12" s="106" t="s">
        <v>745</v>
      </c>
      <c r="J12" s="107" t="str">
        <f ca="1">'Rekapitulace stavby'!AN8</f>
        <v>6. 4. 2017</v>
      </c>
      <c r="K12" s="45"/>
    </row>
    <row r="13" spans="1:70" s="1" customFormat="1" ht="21.75" customHeight="1">
      <c r="B13" s="41"/>
      <c r="C13" s="42"/>
      <c r="D13" s="34" t="s">
        <v>850</v>
      </c>
      <c r="E13" s="42"/>
      <c r="F13" s="108" t="s">
        <v>203</v>
      </c>
      <c r="G13" s="42"/>
      <c r="H13" s="42"/>
      <c r="I13" s="109" t="s">
        <v>852</v>
      </c>
      <c r="J13" s="108" t="s">
        <v>342</v>
      </c>
      <c r="K13" s="45"/>
    </row>
    <row r="14" spans="1:70" s="1" customFormat="1" ht="14.45" customHeight="1">
      <c r="B14" s="41"/>
      <c r="C14" s="42"/>
      <c r="D14" s="37" t="s">
        <v>747</v>
      </c>
      <c r="E14" s="42"/>
      <c r="F14" s="42"/>
      <c r="G14" s="42"/>
      <c r="H14" s="42"/>
      <c r="I14" s="106" t="s">
        <v>748</v>
      </c>
      <c r="J14" s="35" t="s">
        <v>726</v>
      </c>
      <c r="K14" s="45"/>
    </row>
    <row r="15" spans="1:70" s="1" customFormat="1" ht="18" customHeight="1">
      <c r="B15" s="41"/>
      <c r="C15" s="42"/>
      <c r="D15" s="42"/>
      <c r="E15" s="35" t="s">
        <v>749</v>
      </c>
      <c r="F15" s="42"/>
      <c r="G15" s="42"/>
      <c r="H15" s="42"/>
      <c r="I15" s="106" t="s">
        <v>750</v>
      </c>
      <c r="J15" s="35" t="s">
        <v>726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7" t="s">
        <v>751</v>
      </c>
      <c r="E17" s="42"/>
      <c r="F17" s="42"/>
      <c r="G17" s="42"/>
      <c r="H17" s="42"/>
      <c r="I17" s="106" t="s">
        <v>748</v>
      </c>
      <c r="J17" s="35" t="str">
        <f ca="1"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 ca="1">IF('Rekapitulace stavby'!E14="Vyplň údaj","",IF('Rekapitulace stavby'!E14="","",'Rekapitulace stavby'!E14))</f>
        <v/>
      </c>
      <c r="F18" s="42"/>
      <c r="G18" s="42"/>
      <c r="H18" s="42"/>
      <c r="I18" s="106" t="s">
        <v>750</v>
      </c>
      <c r="J18" s="35" t="str">
        <f ca="1"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7" t="s">
        <v>753</v>
      </c>
      <c r="E20" s="42"/>
      <c r="F20" s="42"/>
      <c r="G20" s="42"/>
      <c r="H20" s="42"/>
      <c r="I20" s="106" t="s">
        <v>748</v>
      </c>
      <c r="J20" s="35" t="str">
        <f ca="1"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 ca="1">IF('Rekapitulace stavby'!E17="","",'Rekapitulace stavby'!E17)</f>
        <v xml:space="preserve"> </v>
      </c>
      <c r="F21" s="42"/>
      <c r="G21" s="42"/>
      <c r="H21" s="42"/>
      <c r="I21" s="106" t="s">
        <v>750</v>
      </c>
      <c r="J21" s="35" t="str">
        <f ca="1"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7" t="s">
        <v>756</v>
      </c>
      <c r="E23" s="42"/>
      <c r="F23" s="42"/>
      <c r="G23" s="42"/>
      <c r="H23" s="42"/>
      <c r="I23" s="105"/>
      <c r="J23" s="42"/>
      <c r="K23" s="45"/>
    </row>
    <row r="24" spans="2:11" s="6" customFormat="1" ht="22.5" customHeight="1">
      <c r="B24" s="110"/>
      <c r="C24" s="111"/>
      <c r="D24" s="111"/>
      <c r="E24" s="339" t="s">
        <v>726</v>
      </c>
      <c r="F24" s="339"/>
      <c r="G24" s="339"/>
      <c r="H24" s="339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757</v>
      </c>
      <c r="E27" s="42"/>
      <c r="F27" s="42"/>
      <c r="G27" s="42"/>
      <c r="H27" s="42"/>
      <c r="I27" s="105"/>
      <c r="J27" s="117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759</v>
      </c>
      <c r="G29" s="42"/>
      <c r="H29" s="42"/>
      <c r="I29" s="118" t="s">
        <v>758</v>
      </c>
      <c r="J29" s="46" t="s">
        <v>760</v>
      </c>
      <c r="K29" s="45"/>
    </row>
    <row r="30" spans="2:11" s="1" customFormat="1" ht="14.45" customHeight="1">
      <c r="B30" s="41"/>
      <c r="C30" s="42"/>
      <c r="D30" s="49" t="s">
        <v>761</v>
      </c>
      <c r="E30" s="49" t="s">
        <v>762</v>
      </c>
      <c r="F30" s="119">
        <f>ROUND(SUM(BE80:BE97), 2)</f>
        <v>0</v>
      </c>
      <c r="G30" s="42"/>
      <c r="H30" s="42"/>
      <c r="I30" s="120">
        <v>0.21</v>
      </c>
      <c r="J30" s="119">
        <f>ROUND(ROUND((SUM(BE80:BE97)),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763</v>
      </c>
      <c r="F31" s="119">
        <f>ROUND(SUM(BF80:BF97), 2)</f>
        <v>0</v>
      </c>
      <c r="G31" s="42"/>
      <c r="H31" s="42"/>
      <c r="I31" s="120">
        <v>0.15</v>
      </c>
      <c r="J31" s="119">
        <f>ROUND(ROUND((SUM(BF80:BF97)),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764</v>
      </c>
      <c r="F32" s="119">
        <f>ROUND(SUM(BG80:BG97), 2)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765</v>
      </c>
      <c r="F33" s="119">
        <f>ROUND(SUM(BH80:BH97), 2)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766</v>
      </c>
      <c r="F34" s="119">
        <f>ROUND(SUM(BI80:BI97), 2)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51"/>
      <c r="D36" s="52" t="s">
        <v>767</v>
      </c>
      <c r="E36" s="53"/>
      <c r="F36" s="53"/>
      <c r="G36" s="121" t="s">
        <v>768</v>
      </c>
      <c r="H36" s="54" t="s">
        <v>769</v>
      </c>
      <c r="I36" s="122"/>
      <c r="J36" s="123">
        <f>SUM(J27:J34)</f>
        <v>0</v>
      </c>
      <c r="K36" s="12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60"/>
      <c r="K41" s="127"/>
    </row>
    <row r="42" spans="2:11" s="1" customFormat="1" ht="36.950000000000003" customHeight="1">
      <c r="B42" s="41"/>
      <c r="C42" s="30" t="s">
        <v>854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7" t="s">
        <v>739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22.5" customHeight="1">
      <c r="B45" s="41"/>
      <c r="C45" s="42"/>
      <c r="D45" s="42"/>
      <c r="E45" s="370" t="str">
        <f>E7</f>
        <v>Rekonstrukce komunikace v ul. Druhanická</v>
      </c>
      <c r="F45" s="371"/>
      <c r="G45" s="371"/>
      <c r="H45" s="371"/>
      <c r="I45" s="105"/>
      <c r="J45" s="42"/>
      <c r="K45" s="45"/>
    </row>
    <row r="46" spans="2:11" s="1" customFormat="1" ht="14.45" customHeight="1">
      <c r="B46" s="41"/>
      <c r="C46" s="37" t="s">
        <v>847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23.25" customHeight="1">
      <c r="B47" s="41"/>
      <c r="C47" s="42"/>
      <c r="D47" s="42"/>
      <c r="E47" s="372" t="str">
        <f>E9</f>
        <v>SO 503 - Ochrany kabelů VO</v>
      </c>
      <c r="F47" s="373"/>
      <c r="G47" s="373"/>
      <c r="H47" s="373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7" t="s">
        <v>743</v>
      </c>
      <c r="D49" s="42"/>
      <c r="E49" s="42"/>
      <c r="F49" s="35" t="str">
        <f>F12</f>
        <v xml:space="preserve"> </v>
      </c>
      <c r="G49" s="42"/>
      <c r="H49" s="42"/>
      <c r="I49" s="106" t="s">
        <v>745</v>
      </c>
      <c r="J49" s="107" t="str">
        <f>IF(J12="","",J12)</f>
        <v>6. 4. 2017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7" t="s">
        <v>747</v>
      </c>
      <c r="D51" s="42"/>
      <c r="E51" s="42"/>
      <c r="F51" s="35" t="str">
        <f>E15</f>
        <v>Městská část Praha 21</v>
      </c>
      <c r="G51" s="42"/>
      <c r="H51" s="42"/>
      <c r="I51" s="106" t="s">
        <v>753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751</v>
      </c>
      <c r="D52" s="42"/>
      <c r="E52" s="42"/>
      <c r="F52" s="35" t="str">
        <f>IF(E18="","",E18)</f>
        <v/>
      </c>
      <c r="G52" s="42"/>
      <c r="H52" s="42"/>
      <c r="I52" s="105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8" t="s">
        <v>855</v>
      </c>
      <c r="D54" s="51"/>
      <c r="E54" s="51"/>
      <c r="F54" s="51"/>
      <c r="G54" s="51"/>
      <c r="H54" s="51"/>
      <c r="I54" s="129"/>
      <c r="J54" s="130" t="s">
        <v>856</v>
      </c>
      <c r="K54" s="55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1" t="s">
        <v>857</v>
      </c>
      <c r="D56" s="42"/>
      <c r="E56" s="42"/>
      <c r="F56" s="42"/>
      <c r="G56" s="42"/>
      <c r="H56" s="42"/>
      <c r="I56" s="105"/>
      <c r="J56" s="117">
        <f>J80</f>
        <v>0</v>
      </c>
      <c r="K56" s="45"/>
      <c r="AU56" s="24" t="s">
        <v>858</v>
      </c>
    </row>
    <row r="57" spans="2:47" s="7" customFormat="1" ht="24.95" customHeight="1">
      <c r="B57" s="132"/>
      <c r="C57" s="133"/>
      <c r="D57" s="134" t="s">
        <v>205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206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207</v>
      </c>
      <c r="E59" s="142"/>
      <c r="F59" s="142"/>
      <c r="G59" s="142"/>
      <c r="H59" s="142"/>
      <c r="I59" s="143"/>
      <c r="J59" s="144">
        <f>J88</f>
        <v>0</v>
      </c>
      <c r="K59" s="145"/>
    </row>
    <row r="60" spans="2:47" s="7" customFormat="1" ht="24.95" customHeight="1">
      <c r="B60" s="132"/>
      <c r="C60" s="133"/>
      <c r="D60" s="134" t="s">
        <v>208</v>
      </c>
      <c r="E60" s="135"/>
      <c r="F60" s="135"/>
      <c r="G60" s="135"/>
      <c r="H60" s="135"/>
      <c r="I60" s="136"/>
      <c r="J60" s="137">
        <f>J96</f>
        <v>0</v>
      </c>
      <c r="K60" s="13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5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5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6"/>
      <c r="J66" s="60"/>
      <c r="K66" s="60"/>
      <c r="L66" s="41"/>
    </row>
    <row r="67" spans="2:63" s="1" customFormat="1" ht="36.950000000000003" customHeight="1">
      <c r="B67" s="41"/>
      <c r="C67" s="61" t="s">
        <v>871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739</v>
      </c>
      <c r="L69" s="41"/>
    </row>
    <row r="70" spans="2:63" s="1" customFormat="1" ht="22.5" customHeight="1">
      <c r="B70" s="41"/>
      <c r="E70" s="366" t="str">
        <f>E7</f>
        <v>Rekonstrukce komunikace v ul. Druhanická</v>
      </c>
      <c r="F70" s="367"/>
      <c r="G70" s="367"/>
      <c r="H70" s="367"/>
      <c r="L70" s="41"/>
    </row>
    <row r="71" spans="2:63" s="1" customFormat="1" ht="14.45" customHeight="1">
      <c r="B71" s="41"/>
      <c r="C71" s="63" t="s">
        <v>847</v>
      </c>
      <c r="L71" s="41"/>
    </row>
    <row r="72" spans="2:63" s="1" customFormat="1" ht="23.25" customHeight="1">
      <c r="B72" s="41"/>
      <c r="E72" s="352" t="str">
        <f>E9</f>
        <v>SO 503 - Ochrany kabelů VO</v>
      </c>
      <c r="F72" s="368"/>
      <c r="G72" s="368"/>
      <c r="H72" s="368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743</v>
      </c>
      <c r="F74" s="146" t="str">
        <f>F12</f>
        <v xml:space="preserve"> </v>
      </c>
      <c r="I74" s="147" t="s">
        <v>745</v>
      </c>
      <c r="J74" s="67" t="str">
        <f>IF(J12="","",J12)</f>
        <v>6. 4. 2017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747</v>
      </c>
      <c r="F76" s="146" t="str">
        <f>E15</f>
        <v>Městská část Praha 21</v>
      </c>
      <c r="I76" s="147" t="s">
        <v>753</v>
      </c>
      <c r="J76" s="146" t="str">
        <f>E21</f>
        <v xml:space="preserve"> </v>
      </c>
      <c r="L76" s="41"/>
    </row>
    <row r="77" spans="2:63" s="1" customFormat="1" ht="14.45" customHeight="1">
      <c r="B77" s="41"/>
      <c r="C77" s="63" t="s">
        <v>751</v>
      </c>
      <c r="F77" s="146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48"/>
      <c r="C79" s="149" t="s">
        <v>872</v>
      </c>
      <c r="D79" s="150" t="s">
        <v>776</v>
      </c>
      <c r="E79" s="150" t="s">
        <v>772</v>
      </c>
      <c r="F79" s="150" t="s">
        <v>873</v>
      </c>
      <c r="G79" s="150" t="s">
        <v>874</v>
      </c>
      <c r="H79" s="150" t="s">
        <v>875</v>
      </c>
      <c r="I79" s="151" t="s">
        <v>876</v>
      </c>
      <c r="J79" s="150" t="s">
        <v>856</v>
      </c>
      <c r="K79" s="152" t="s">
        <v>877</v>
      </c>
      <c r="L79" s="148"/>
      <c r="M79" s="72" t="s">
        <v>878</v>
      </c>
      <c r="N79" s="73" t="s">
        <v>761</v>
      </c>
      <c r="O79" s="73" t="s">
        <v>879</v>
      </c>
      <c r="P79" s="73" t="s">
        <v>880</v>
      </c>
      <c r="Q79" s="73" t="s">
        <v>881</v>
      </c>
      <c r="R79" s="73" t="s">
        <v>882</v>
      </c>
      <c r="S79" s="73" t="s">
        <v>883</v>
      </c>
      <c r="T79" s="74" t="s">
        <v>884</v>
      </c>
    </row>
    <row r="80" spans="2:63" s="1" customFormat="1" ht="29.25" customHeight="1">
      <c r="B80" s="41"/>
      <c r="C80" s="76" t="s">
        <v>857</v>
      </c>
      <c r="J80" s="153">
        <f>BK80</f>
        <v>0</v>
      </c>
      <c r="L80" s="41"/>
      <c r="M80" s="75"/>
      <c r="N80" s="68"/>
      <c r="O80" s="68"/>
      <c r="P80" s="154">
        <f>P81+P96</f>
        <v>0</v>
      </c>
      <c r="Q80" s="68"/>
      <c r="R80" s="154">
        <f>R81+R96</f>
        <v>14.932428000000002</v>
      </c>
      <c r="S80" s="68"/>
      <c r="T80" s="155">
        <f>T81+T96</f>
        <v>0</v>
      </c>
      <c r="AT80" s="24" t="s">
        <v>790</v>
      </c>
      <c r="AU80" s="24" t="s">
        <v>858</v>
      </c>
      <c r="BK80" s="156">
        <f>BK81+BK96</f>
        <v>0</v>
      </c>
    </row>
    <row r="81" spans="2:65" s="10" customFormat="1" ht="37.35" customHeight="1">
      <c r="B81" s="157"/>
      <c r="D81" s="158" t="s">
        <v>790</v>
      </c>
      <c r="E81" s="159" t="s">
        <v>995</v>
      </c>
      <c r="F81" s="159" t="s">
        <v>209</v>
      </c>
      <c r="I81" s="160"/>
      <c r="J81" s="161">
        <f>BK81</f>
        <v>0</v>
      </c>
      <c r="L81" s="157"/>
      <c r="M81" s="162"/>
      <c r="N81" s="163"/>
      <c r="O81" s="163"/>
      <c r="P81" s="164">
        <f>P82+P88</f>
        <v>0</v>
      </c>
      <c r="Q81" s="163"/>
      <c r="R81" s="164">
        <f>R82+R88</f>
        <v>14.932428000000002</v>
      </c>
      <c r="S81" s="163"/>
      <c r="T81" s="165">
        <f>T82+T88</f>
        <v>0</v>
      </c>
      <c r="AR81" s="158" t="s">
        <v>904</v>
      </c>
      <c r="AT81" s="166" t="s">
        <v>790</v>
      </c>
      <c r="AU81" s="166" t="s">
        <v>791</v>
      </c>
      <c r="AY81" s="158" t="s">
        <v>887</v>
      </c>
      <c r="BK81" s="167">
        <f>BK82+BK88</f>
        <v>0</v>
      </c>
    </row>
    <row r="82" spans="2:65" s="10" customFormat="1" ht="19.899999999999999" customHeight="1">
      <c r="B82" s="157"/>
      <c r="D82" s="168" t="s">
        <v>790</v>
      </c>
      <c r="E82" s="169" t="s">
        <v>210</v>
      </c>
      <c r="F82" s="169" t="s">
        <v>211</v>
      </c>
      <c r="I82" s="160"/>
      <c r="J82" s="170">
        <f>BK82</f>
        <v>0</v>
      </c>
      <c r="L82" s="157"/>
      <c r="M82" s="162"/>
      <c r="N82" s="163"/>
      <c r="O82" s="163"/>
      <c r="P82" s="164">
        <f>SUM(P83:P87)</f>
        <v>0</v>
      </c>
      <c r="Q82" s="163"/>
      <c r="R82" s="164">
        <f>SUM(R83:R87)</f>
        <v>4.0238000000000003E-2</v>
      </c>
      <c r="S82" s="163"/>
      <c r="T82" s="165">
        <f>SUM(T83:T87)</f>
        <v>0</v>
      </c>
      <c r="AR82" s="158" t="s">
        <v>904</v>
      </c>
      <c r="AT82" s="166" t="s">
        <v>790</v>
      </c>
      <c r="AU82" s="166" t="s">
        <v>799</v>
      </c>
      <c r="AY82" s="158" t="s">
        <v>887</v>
      </c>
      <c r="BK82" s="167">
        <f>SUM(BK83:BK87)</f>
        <v>0</v>
      </c>
    </row>
    <row r="83" spans="2:65" s="1" customFormat="1" ht="44.25" customHeight="1">
      <c r="B83" s="171"/>
      <c r="C83" s="172" t="s">
        <v>799</v>
      </c>
      <c r="D83" s="172" t="s">
        <v>889</v>
      </c>
      <c r="E83" s="173" t="s">
        <v>344</v>
      </c>
      <c r="F83" s="174" t="s">
        <v>345</v>
      </c>
      <c r="G83" s="175" t="s">
        <v>1018</v>
      </c>
      <c r="H83" s="176">
        <v>59</v>
      </c>
      <c r="I83" s="177"/>
      <c r="J83" s="178">
        <f>ROUND(I83*H83,2)</f>
        <v>0</v>
      </c>
      <c r="K83" s="174" t="s">
        <v>893</v>
      </c>
      <c r="L83" s="41"/>
      <c r="M83" s="179" t="s">
        <v>726</v>
      </c>
      <c r="N83" s="180" t="s">
        <v>762</v>
      </c>
      <c r="O83" s="42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4" t="s">
        <v>1282</v>
      </c>
      <c r="AT83" s="24" t="s">
        <v>889</v>
      </c>
      <c r="AU83" s="24" t="s">
        <v>802</v>
      </c>
      <c r="AY83" s="24" t="s">
        <v>887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4" t="s">
        <v>799</v>
      </c>
      <c r="BK83" s="183">
        <f>ROUND(I83*H83,2)</f>
        <v>0</v>
      </c>
      <c r="BL83" s="24" t="s">
        <v>1282</v>
      </c>
      <c r="BM83" s="24" t="s">
        <v>386</v>
      </c>
    </row>
    <row r="84" spans="2:65" s="1" customFormat="1" ht="22.5" customHeight="1">
      <c r="B84" s="171"/>
      <c r="C84" s="222" t="s">
        <v>802</v>
      </c>
      <c r="D84" s="222" t="s">
        <v>995</v>
      </c>
      <c r="E84" s="223" t="s">
        <v>347</v>
      </c>
      <c r="F84" s="224" t="s">
        <v>348</v>
      </c>
      <c r="G84" s="225" t="s">
        <v>1337</v>
      </c>
      <c r="H84" s="226">
        <v>40.238</v>
      </c>
      <c r="I84" s="227"/>
      <c r="J84" s="228">
        <f>ROUND(I84*H84,2)</f>
        <v>0</v>
      </c>
      <c r="K84" s="224" t="s">
        <v>893</v>
      </c>
      <c r="L84" s="229"/>
      <c r="M84" s="230" t="s">
        <v>726</v>
      </c>
      <c r="N84" s="231" t="s">
        <v>762</v>
      </c>
      <c r="O84" s="42"/>
      <c r="P84" s="181">
        <f>O84*H84</f>
        <v>0</v>
      </c>
      <c r="Q84" s="181">
        <v>1E-3</v>
      </c>
      <c r="R84" s="181">
        <f>Q84*H84</f>
        <v>4.0238000000000003E-2</v>
      </c>
      <c r="S84" s="181">
        <v>0</v>
      </c>
      <c r="T84" s="182">
        <f>S84*H84</f>
        <v>0</v>
      </c>
      <c r="AR84" s="24" t="s">
        <v>217</v>
      </c>
      <c r="AT84" s="24" t="s">
        <v>995</v>
      </c>
      <c r="AU84" s="24" t="s">
        <v>802</v>
      </c>
      <c r="AY84" s="24" t="s">
        <v>887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4" t="s">
        <v>799</v>
      </c>
      <c r="BK84" s="183">
        <f>ROUND(I84*H84,2)</f>
        <v>0</v>
      </c>
      <c r="BL84" s="24" t="s">
        <v>217</v>
      </c>
      <c r="BM84" s="24" t="s">
        <v>387</v>
      </c>
    </row>
    <row r="85" spans="2:65" s="1" customFormat="1" ht="27">
      <c r="B85" s="41"/>
      <c r="D85" s="185" t="s">
        <v>1469</v>
      </c>
      <c r="F85" s="248" t="s">
        <v>350</v>
      </c>
      <c r="I85" s="243"/>
      <c r="L85" s="41"/>
      <c r="M85" s="244"/>
      <c r="N85" s="42"/>
      <c r="O85" s="42"/>
      <c r="P85" s="42"/>
      <c r="Q85" s="42"/>
      <c r="R85" s="42"/>
      <c r="S85" s="42"/>
      <c r="T85" s="70"/>
      <c r="AT85" s="24" t="s">
        <v>1469</v>
      </c>
      <c r="AU85" s="24" t="s">
        <v>802</v>
      </c>
    </row>
    <row r="86" spans="2:65" s="12" customFormat="1">
      <c r="B86" s="193"/>
      <c r="D86" s="185" t="s">
        <v>896</v>
      </c>
      <c r="E86" s="202" t="s">
        <v>726</v>
      </c>
      <c r="F86" s="203" t="s">
        <v>388</v>
      </c>
      <c r="H86" s="204">
        <v>36.58</v>
      </c>
      <c r="I86" s="198"/>
      <c r="L86" s="193"/>
      <c r="M86" s="199"/>
      <c r="N86" s="200"/>
      <c r="O86" s="200"/>
      <c r="P86" s="200"/>
      <c r="Q86" s="200"/>
      <c r="R86" s="200"/>
      <c r="S86" s="200"/>
      <c r="T86" s="201"/>
      <c r="AT86" s="202" t="s">
        <v>896</v>
      </c>
      <c r="AU86" s="202" t="s">
        <v>802</v>
      </c>
      <c r="AV86" s="12" t="s">
        <v>802</v>
      </c>
      <c r="AW86" s="12" t="s">
        <v>755</v>
      </c>
      <c r="AX86" s="12" t="s">
        <v>799</v>
      </c>
      <c r="AY86" s="202" t="s">
        <v>887</v>
      </c>
    </row>
    <row r="87" spans="2:65" s="12" customFormat="1">
      <c r="B87" s="193"/>
      <c r="D87" s="185" t="s">
        <v>896</v>
      </c>
      <c r="F87" s="203" t="s">
        <v>389</v>
      </c>
      <c r="H87" s="204">
        <v>40.238</v>
      </c>
      <c r="I87" s="198"/>
      <c r="L87" s="193"/>
      <c r="M87" s="199"/>
      <c r="N87" s="200"/>
      <c r="O87" s="200"/>
      <c r="P87" s="200"/>
      <c r="Q87" s="200"/>
      <c r="R87" s="200"/>
      <c r="S87" s="200"/>
      <c r="T87" s="201"/>
      <c r="AT87" s="202" t="s">
        <v>896</v>
      </c>
      <c r="AU87" s="202" t="s">
        <v>802</v>
      </c>
      <c r="AV87" s="12" t="s">
        <v>802</v>
      </c>
      <c r="AW87" s="12" t="s">
        <v>727</v>
      </c>
      <c r="AX87" s="12" t="s">
        <v>799</v>
      </c>
      <c r="AY87" s="202" t="s">
        <v>887</v>
      </c>
    </row>
    <row r="88" spans="2:65" s="10" customFormat="1" ht="29.85" customHeight="1">
      <c r="B88" s="157"/>
      <c r="D88" s="168" t="s">
        <v>790</v>
      </c>
      <c r="E88" s="169" t="s">
        <v>240</v>
      </c>
      <c r="F88" s="169" t="s">
        <v>241</v>
      </c>
      <c r="I88" s="160"/>
      <c r="J88" s="170">
        <f>BK88</f>
        <v>0</v>
      </c>
      <c r="L88" s="157"/>
      <c r="M88" s="162"/>
      <c r="N88" s="163"/>
      <c r="O88" s="163"/>
      <c r="P88" s="164">
        <f>SUM(P89:P95)</f>
        <v>0</v>
      </c>
      <c r="Q88" s="163"/>
      <c r="R88" s="164">
        <f>SUM(R89:R95)</f>
        <v>14.892190000000001</v>
      </c>
      <c r="S88" s="163"/>
      <c r="T88" s="165">
        <f>SUM(T89:T95)</f>
        <v>0</v>
      </c>
      <c r="AR88" s="158" t="s">
        <v>904</v>
      </c>
      <c r="AT88" s="166" t="s">
        <v>790</v>
      </c>
      <c r="AU88" s="166" t="s">
        <v>799</v>
      </c>
      <c r="AY88" s="158" t="s">
        <v>887</v>
      </c>
      <c r="BK88" s="167">
        <f>SUM(BK89:BK95)</f>
        <v>0</v>
      </c>
    </row>
    <row r="89" spans="2:65" s="1" customFormat="1" ht="44.25" customHeight="1">
      <c r="B89" s="171"/>
      <c r="C89" s="172" t="s">
        <v>904</v>
      </c>
      <c r="D89" s="172" t="s">
        <v>889</v>
      </c>
      <c r="E89" s="173" t="s">
        <v>353</v>
      </c>
      <c r="F89" s="174" t="s">
        <v>354</v>
      </c>
      <c r="G89" s="175" t="s">
        <v>1018</v>
      </c>
      <c r="H89" s="176">
        <v>59</v>
      </c>
      <c r="I89" s="177"/>
      <c r="J89" s="178">
        <f>ROUND(I89*H89,2)</f>
        <v>0</v>
      </c>
      <c r="K89" s="174" t="s">
        <v>893</v>
      </c>
      <c r="L89" s="41"/>
      <c r="M89" s="179" t="s">
        <v>726</v>
      </c>
      <c r="N89" s="180" t="s">
        <v>762</v>
      </c>
      <c r="O89" s="42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4" t="s">
        <v>1282</v>
      </c>
      <c r="AT89" s="24" t="s">
        <v>889</v>
      </c>
      <c r="AU89" s="24" t="s">
        <v>802</v>
      </c>
      <c r="AY89" s="24" t="s">
        <v>887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4" t="s">
        <v>799</v>
      </c>
      <c r="BK89" s="183">
        <f>ROUND(I89*H89,2)</f>
        <v>0</v>
      </c>
      <c r="BL89" s="24" t="s">
        <v>1282</v>
      </c>
      <c r="BM89" s="24" t="s">
        <v>390</v>
      </c>
    </row>
    <row r="90" spans="2:65" s="1" customFormat="1" ht="31.5" customHeight="1">
      <c r="B90" s="171"/>
      <c r="C90" s="172" t="s">
        <v>894</v>
      </c>
      <c r="D90" s="172" t="s">
        <v>889</v>
      </c>
      <c r="E90" s="173" t="s">
        <v>356</v>
      </c>
      <c r="F90" s="174" t="s">
        <v>357</v>
      </c>
      <c r="G90" s="175" t="s">
        <v>1018</v>
      </c>
      <c r="H90" s="176">
        <v>59</v>
      </c>
      <c r="I90" s="177"/>
      <c r="J90" s="178">
        <f>ROUND(I90*H90,2)</f>
        <v>0</v>
      </c>
      <c r="K90" s="174" t="s">
        <v>893</v>
      </c>
      <c r="L90" s="41"/>
      <c r="M90" s="179" t="s">
        <v>726</v>
      </c>
      <c r="N90" s="180" t="s">
        <v>762</v>
      </c>
      <c r="O90" s="42"/>
      <c r="P90" s="181">
        <f>O90*H90</f>
        <v>0</v>
      </c>
      <c r="Q90" s="181">
        <v>0.18446000000000001</v>
      </c>
      <c r="R90" s="181">
        <f>Q90*H90</f>
        <v>10.883140000000001</v>
      </c>
      <c r="S90" s="181">
        <v>0</v>
      </c>
      <c r="T90" s="182">
        <f>S90*H90</f>
        <v>0</v>
      </c>
      <c r="AR90" s="24" t="s">
        <v>1282</v>
      </c>
      <c r="AT90" s="24" t="s">
        <v>889</v>
      </c>
      <c r="AU90" s="24" t="s">
        <v>802</v>
      </c>
      <c r="AY90" s="24" t="s">
        <v>887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24" t="s">
        <v>799</v>
      </c>
      <c r="BK90" s="183">
        <f>ROUND(I90*H90,2)</f>
        <v>0</v>
      </c>
      <c r="BL90" s="24" t="s">
        <v>1282</v>
      </c>
      <c r="BM90" s="24" t="s">
        <v>391</v>
      </c>
    </row>
    <row r="91" spans="2:65" s="1" customFormat="1" ht="31.5" customHeight="1">
      <c r="B91" s="171"/>
      <c r="C91" s="172" t="s">
        <v>913</v>
      </c>
      <c r="D91" s="172" t="s">
        <v>889</v>
      </c>
      <c r="E91" s="173" t="s">
        <v>359</v>
      </c>
      <c r="F91" s="174" t="s">
        <v>360</v>
      </c>
      <c r="G91" s="175" t="s">
        <v>1018</v>
      </c>
      <c r="H91" s="176">
        <v>59</v>
      </c>
      <c r="I91" s="177"/>
      <c r="J91" s="178">
        <f>ROUND(I91*H91,2)</f>
        <v>0</v>
      </c>
      <c r="K91" s="174" t="s">
        <v>893</v>
      </c>
      <c r="L91" s="41"/>
      <c r="M91" s="179" t="s">
        <v>726</v>
      </c>
      <c r="N91" s="180" t="s">
        <v>762</v>
      </c>
      <c r="O91" s="42"/>
      <c r="P91" s="181">
        <f>O91*H91</f>
        <v>0</v>
      </c>
      <c r="Q91" s="181">
        <v>1.8350000000000002E-2</v>
      </c>
      <c r="R91" s="181">
        <f>Q91*H91</f>
        <v>1.0826500000000001</v>
      </c>
      <c r="S91" s="181">
        <v>0</v>
      </c>
      <c r="T91" s="182">
        <f>S91*H91</f>
        <v>0</v>
      </c>
      <c r="AR91" s="24" t="s">
        <v>1282</v>
      </c>
      <c r="AT91" s="24" t="s">
        <v>889</v>
      </c>
      <c r="AU91" s="24" t="s">
        <v>802</v>
      </c>
      <c r="AY91" s="24" t="s">
        <v>887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4" t="s">
        <v>799</v>
      </c>
      <c r="BK91" s="183">
        <f>ROUND(I91*H91,2)</f>
        <v>0</v>
      </c>
      <c r="BL91" s="24" t="s">
        <v>1282</v>
      </c>
      <c r="BM91" s="24" t="s">
        <v>392</v>
      </c>
    </row>
    <row r="92" spans="2:65" s="1" customFormat="1" ht="22.5" customHeight="1">
      <c r="B92" s="171"/>
      <c r="C92" s="222" t="s">
        <v>919</v>
      </c>
      <c r="D92" s="222" t="s">
        <v>995</v>
      </c>
      <c r="E92" s="223" t="s">
        <v>362</v>
      </c>
      <c r="F92" s="224" t="s">
        <v>363</v>
      </c>
      <c r="G92" s="225" t="s">
        <v>1039</v>
      </c>
      <c r="H92" s="226">
        <v>59</v>
      </c>
      <c r="I92" s="227"/>
      <c r="J92" s="228">
        <f>ROUND(I92*H92,2)</f>
        <v>0</v>
      </c>
      <c r="K92" s="224" t="s">
        <v>893</v>
      </c>
      <c r="L92" s="229"/>
      <c r="M92" s="230" t="s">
        <v>726</v>
      </c>
      <c r="N92" s="231" t="s">
        <v>762</v>
      </c>
      <c r="O92" s="42"/>
      <c r="P92" s="181">
        <f>O92*H92</f>
        <v>0</v>
      </c>
      <c r="Q92" s="181">
        <v>3.2000000000000001E-2</v>
      </c>
      <c r="R92" s="181">
        <f>Q92*H92</f>
        <v>1.8880000000000001</v>
      </c>
      <c r="S92" s="181">
        <v>0</v>
      </c>
      <c r="T92" s="182">
        <f>S92*H92</f>
        <v>0</v>
      </c>
      <c r="AR92" s="24" t="s">
        <v>217</v>
      </c>
      <c r="AT92" s="24" t="s">
        <v>995</v>
      </c>
      <c r="AU92" s="24" t="s">
        <v>802</v>
      </c>
      <c r="AY92" s="24" t="s">
        <v>887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4" t="s">
        <v>799</v>
      </c>
      <c r="BK92" s="183">
        <f>ROUND(I92*H92,2)</f>
        <v>0</v>
      </c>
      <c r="BL92" s="24" t="s">
        <v>217</v>
      </c>
      <c r="BM92" s="24" t="s">
        <v>393</v>
      </c>
    </row>
    <row r="93" spans="2:65" s="1" customFormat="1" ht="22.5" customHeight="1">
      <c r="B93" s="171"/>
      <c r="C93" s="222" t="s">
        <v>924</v>
      </c>
      <c r="D93" s="222" t="s">
        <v>995</v>
      </c>
      <c r="E93" s="223" t="s">
        <v>365</v>
      </c>
      <c r="F93" s="224" t="s">
        <v>366</v>
      </c>
      <c r="G93" s="225" t="s">
        <v>1039</v>
      </c>
      <c r="H93" s="226">
        <v>118</v>
      </c>
      <c r="I93" s="227"/>
      <c r="J93" s="228">
        <f>ROUND(I93*H93,2)</f>
        <v>0</v>
      </c>
      <c r="K93" s="224" t="s">
        <v>893</v>
      </c>
      <c r="L93" s="229"/>
      <c r="M93" s="230" t="s">
        <v>726</v>
      </c>
      <c r="N93" s="231" t="s">
        <v>762</v>
      </c>
      <c r="O93" s="42"/>
      <c r="P93" s="181">
        <f>O93*H93</f>
        <v>0</v>
      </c>
      <c r="Q93" s="181">
        <v>8.8000000000000005E-3</v>
      </c>
      <c r="R93" s="181">
        <f>Q93*H93</f>
        <v>1.0384</v>
      </c>
      <c r="S93" s="181">
        <v>0</v>
      </c>
      <c r="T93" s="182">
        <f>S93*H93</f>
        <v>0</v>
      </c>
      <c r="AR93" s="24" t="s">
        <v>217</v>
      </c>
      <c r="AT93" s="24" t="s">
        <v>995</v>
      </c>
      <c r="AU93" s="24" t="s">
        <v>802</v>
      </c>
      <c r="AY93" s="24" t="s">
        <v>887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4" t="s">
        <v>799</v>
      </c>
      <c r="BK93" s="183">
        <f>ROUND(I93*H93,2)</f>
        <v>0</v>
      </c>
      <c r="BL93" s="24" t="s">
        <v>217</v>
      </c>
      <c r="BM93" s="24" t="s">
        <v>394</v>
      </c>
    </row>
    <row r="94" spans="2:65" s="12" customFormat="1">
      <c r="B94" s="193"/>
      <c r="D94" s="194" t="s">
        <v>896</v>
      </c>
      <c r="F94" s="196" t="s">
        <v>395</v>
      </c>
      <c r="H94" s="197">
        <v>118</v>
      </c>
      <c r="I94" s="198"/>
      <c r="L94" s="193"/>
      <c r="M94" s="199"/>
      <c r="N94" s="200"/>
      <c r="O94" s="200"/>
      <c r="P94" s="200"/>
      <c r="Q94" s="200"/>
      <c r="R94" s="200"/>
      <c r="S94" s="200"/>
      <c r="T94" s="201"/>
      <c r="AT94" s="202" t="s">
        <v>896</v>
      </c>
      <c r="AU94" s="202" t="s">
        <v>802</v>
      </c>
      <c r="AV94" s="12" t="s">
        <v>802</v>
      </c>
      <c r="AW94" s="12" t="s">
        <v>727</v>
      </c>
      <c r="AX94" s="12" t="s">
        <v>799</v>
      </c>
      <c r="AY94" s="202" t="s">
        <v>887</v>
      </c>
    </row>
    <row r="95" spans="2:65" s="1" customFormat="1" ht="31.5" customHeight="1">
      <c r="B95" s="171"/>
      <c r="C95" s="172" t="s">
        <v>938</v>
      </c>
      <c r="D95" s="172" t="s">
        <v>889</v>
      </c>
      <c r="E95" s="173" t="s">
        <v>369</v>
      </c>
      <c r="F95" s="174" t="s">
        <v>370</v>
      </c>
      <c r="G95" s="175" t="s">
        <v>1018</v>
      </c>
      <c r="H95" s="176">
        <v>59</v>
      </c>
      <c r="I95" s="177"/>
      <c r="J95" s="178">
        <f>ROUND(I95*H95,2)</f>
        <v>0</v>
      </c>
      <c r="K95" s="174" t="s">
        <v>893</v>
      </c>
      <c r="L95" s="41"/>
      <c r="M95" s="179" t="s">
        <v>726</v>
      </c>
      <c r="N95" s="180" t="s">
        <v>762</v>
      </c>
      <c r="O95" s="42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4" t="s">
        <v>1282</v>
      </c>
      <c r="AT95" s="24" t="s">
        <v>889</v>
      </c>
      <c r="AU95" s="24" t="s">
        <v>802</v>
      </c>
      <c r="AY95" s="24" t="s">
        <v>887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4" t="s">
        <v>799</v>
      </c>
      <c r="BK95" s="183">
        <f>ROUND(I95*H95,2)</f>
        <v>0</v>
      </c>
      <c r="BL95" s="24" t="s">
        <v>1282</v>
      </c>
      <c r="BM95" s="24" t="s">
        <v>396</v>
      </c>
    </row>
    <row r="96" spans="2:65" s="10" customFormat="1" ht="37.35" customHeight="1">
      <c r="B96" s="157"/>
      <c r="D96" s="168" t="s">
        <v>790</v>
      </c>
      <c r="E96" s="249" t="s">
        <v>316</v>
      </c>
      <c r="F96" s="249" t="s">
        <v>317</v>
      </c>
      <c r="I96" s="160"/>
      <c r="J96" s="250">
        <f>BK96</f>
        <v>0</v>
      </c>
      <c r="L96" s="157"/>
      <c r="M96" s="162"/>
      <c r="N96" s="163"/>
      <c r="O96" s="163"/>
      <c r="P96" s="164">
        <f>P97</f>
        <v>0</v>
      </c>
      <c r="Q96" s="163"/>
      <c r="R96" s="164">
        <f>R97</f>
        <v>0</v>
      </c>
      <c r="S96" s="163"/>
      <c r="T96" s="165">
        <f>T97</f>
        <v>0</v>
      </c>
      <c r="AR96" s="158" t="s">
        <v>894</v>
      </c>
      <c r="AT96" s="166" t="s">
        <v>790</v>
      </c>
      <c r="AU96" s="166" t="s">
        <v>791</v>
      </c>
      <c r="AY96" s="158" t="s">
        <v>887</v>
      </c>
      <c r="BK96" s="167">
        <f>BK97</f>
        <v>0</v>
      </c>
    </row>
    <row r="97" spans="2:65" s="1" customFormat="1" ht="22.5" customHeight="1">
      <c r="B97" s="171"/>
      <c r="C97" s="172" t="s">
        <v>943</v>
      </c>
      <c r="D97" s="172" t="s">
        <v>889</v>
      </c>
      <c r="E97" s="173" t="s">
        <v>372</v>
      </c>
      <c r="F97" s="174" t="s">
        <v>339</v>
      </c>
      <c r="G97" s="175" t="s">
        <v>979</v>
      </c>
      <c r="H97" s="176">
        <v>14.932</v>
      </c>
      <c r="I97" s="177"/>
      <c r="J97" s="178">
        <f>ROUND(I97*H97,2)</f>
        <v>0</v>
      </c>
      <c r="K97" s="174" t="s">
        <v>726</v>
      </c>
      <c r="L97" s="41"/>
      <c r="M97" s="179" t="s">
        <v>726</v>
      </c>
      <c r="N97" s="238" t="s">
        <v>762</v>
      </c>
      <c r="O97" s="239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AR97" s="24" t="s">
        <v>320</v>
      </c>
      <c r="AT97" s="24" t="s">
        <v>889</v>
      </c>
      <c r="AU97" s="24" t="s">
        <v>799</v>
      </c>
      <c r="AY97" s="24" t="s">
        <v>887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4" t="s">
        <v>799</v>
      </c>
      <c r="BK97" s="183">
        <f>ROUND(I97*H97,2)</f>
        <v>0</v>
      </c>
      <c r="BL97" s="24" t="s">
        <v>320</v>
      </c>
      <c r="BM97" s="24" t="s">
        <v>397</v>
      </c>
    </row>
    <row r="98" spans="2:65" s="1" customFormat="1" ht="6.95" customHeight="1">
      <c r="B98" s="56"/>
      <c r="C98" s="57"/>
      <c r="D98" s="57"/>
      <c r="E98" s="57"/>
      <c r="F98" s="57"/>
      <c r="G98" s="57"/>
      <c r="H98" s="57"/>
      <c r="I98" s="125"/>
      <c r="J98" s="57"/>
      <c r="K98" s="57"/>
      <c r="L98" s="41"/>
    </row>
  </sheetData>
  <autoFilter ref="C79:K9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rstPageNumber="55" fitToHeight="100" orientation="landscape" blackAndWhite="1" useFirstPageNumber="1" r:id="rId1"/>
  <headerFooter>
    <oddFooter>&amp;LVSV-ENGINEERING s.r.o.
Staropramenná 29, 150 00 Praha 5&amp;C&amp;P&amp;RRekonstrukce komunikace v ul. Druhanická
Výkaz výměr, DZS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SO 102 - Komunikace Druha...</vt:lpstr>
      <vt:lpstr>SO 102-A - Snížení terénu...</vt:lpstr>
      <vt:lpstr>SO 103 - Dopravní značení</vt:lpstr>
      <vt:lpstr>SO 201 - Odvodnění komuni...</vt:lpstr>
      <vt:lpstr>SO 301 - Přeložka kabelu VN</vt:lpstr>
      <vt:lpstr>SO 501 - Ochrany kabelů NN</vt:lpstr>
      <vt:lpstr>SO 502 - Ochrany kabelů VN</vt:lpstr>
      <vt:lpstr>SO 503 - Ochrany kabelů VO</vt:lpstr>
      <vt:lpstr>SO 504 - Ochrany kabelů MTS</vt:lpstr>
      <vt:lpstr>SO 601 - Vegetační a teré...</vt:lpstr>
      <vt:lpstr>VON - Vedlejší a ostatní ...</vt:lpstr>
      <vt:lpstr>Pokyny pro vyplnění</vt:lpstr>
      <vt:lpstr>'Rekapitulace stavby'!Názvy_tisku</vt:lpstr>
      <vt:lpstr>'SO 102 - Komunikace Druha...'!Názvy_tisku</vt:lpstr>
      <vt:lpstr>'SO 102-A - Snížení terénu...'!Názvy_tisku</vt:lpstr>
      <vt:lpstr>'SO 103 - Dopravní značení'!Názvy_tisku</vt:lpstr>
      <vt:lpstr>'SO 201 - Odvodnění komuni...'!Názvy_tisku</vt:lpstr>
      <vt:lpstr>'SO 301 - Přeložka kabelu VN'!Názvy_tisku</vt:lpstr>
      <vt:lpstr>'SO 501 - Ochrany kabelů NN'!Názvy_tisku</vt:lpstr>
      <vt:lpstr>'SO 502 - Ochrany kabelů VN'!Názvy_tisku</vt:lpstr>
      <vt:lpstr>'SO 503 - Ochrany kabelů VO'!Názvy_tisku</vt:lpstr>
      <vt:lpstr>'SO 504 - Ochrany kabelů MTS'!Názvy_tisku</vt:lpstr>
      <vt:lpstr>'SO 601 - Vegetační a teré...'!Názvy_tisku</vt:lpstr>
      <vt:lpstr>'VON - Vedlejší a ostatní ...'!Názvy_tisku</vt:lpstr>
      <vt:lpstr>'Pokyny pro vyplnění'!Oblast_tisku</vt:lpstr>
      <vt:lpstr>'Rekapitulace stavby'!Oblast_tisku</vt:lpstr>
      <vt:lpstr>'SO 102 - Komunikace Druha...'!Oblast_tisku</vt:lpstr>
      <vt:lpstr>'SO 102-A - Snížení terénu...'!Oblast_tisku</vt:lpstr>
      <vt:lpstr>'SO 103 - Dopravní značení'!Oblast_tisku</vt:lpstr>
      <vt:lpstr>'SO 201 - Odvodnění komuni...'!Oblast_tisku</vt:lpstr>
      <vt:lpstr>'SO 301 - Přeložka kabelu VN'!Oblast_tisku</vt:lpstr>
      <vt:lpstr>'SO 501 - Ochrany kabelů NN'!Oblast_tisku</vt:lpstr>
      <vt:lpstr>'SO 502 - Ochrany kabelů VN'!Oblast_tisku</vt:lpstr>
      <vt:lpstr>'SO 503 - Ochrany kabelů VO'!Oblast_tisku</vt:lpstr>
      <vt:lpstr>'SO 504 - Ochrany kabelů MTS'!Oblast_tisku</vt:lpstr>
      <vt:lpstr>'SO 601 - Vegetační a teré...'!Oblast_tisku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OnlySoft-PC\Vlastnik</dc:creator>
  <cp:lastModifiedBy>Jana</cp:lastModifiedBy>
  <cp:lastPrinted>2017-04-06T13:32:49Z</cp:lastPrinted>
  <dcterms:created xsi:type="dcterms:W3CDTF">2017-04-06T10:31:58Z</dcterms:created>
  <dcterms:modified xsi:type="dcterms:W3CDTF">2017-04-06T13:34:27Z</dcterms:modified>
</cp:coreProperties>
</file>